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\Documents\2020\VEŘEJNÁ ZAKÁZKA\MY\dle Studánky\k odeslání\"/>
    </mc:Choice>
  </mc:AlternateContent>
  <bookViews>
    <workbookView xWindow="0" yWindow="0" windowWidth="15690" windowHeight="12270"/>
  </bookViews>
  <sheets>
    <sheet name="Pokyny pro vyplnění" sheetId="1" r:id="rId1"/>
    <sheet name="Stavba" sheetId="2" r:id="rId2"/>
    <sheet name="01 01 Pol" sheetId="3" r:id="rId3"/>
  </sheets>
  <definedNames>
    <definedName name="_xlnm.Print_Titles" localSheetId="2">'01 01 Pol'!$6:$6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G74" i="3"/>
  <c r="G75" i="3"/>
  <c r="G76" i="3"/>
  <c r="G77" i="3"/>
  <c r="G78" i="3"/>
  <c r="G79" i="3"/>
  <c r="G73" i="3"/>
  <c r="G71" i="3"/>
  <c r="G70" i="3"/>
  <c r="G65" i="3"/>
  <c r="G66" i="3"/>
  <c r="G67" i="3"/>
  <c r="G68" i="3"/>
  <c r="G64" i="3"/>
  <c r="G61" i="3"/>
  <c r="G62" i="3"/>
  <c r="G60" i="3"/>
  <c r="G58" i="3"/>
  <c r="G54" i="3"/>
  <c r="G55" i="3"/>
  <c r="G56" i="3"/>
  <c r="G53" i="3"/>
  <c r="G51" i="3"/>
  <c r="G50" i="3"/>
  <c r="G48" i="3"/>
  <c r="G40" i="3"/>
  <c r="G41" i="3"/>
  <c r="G42" i="3"/>
  <c r="G43" i="3"/>
  <c r="G44" i="3"/>
  <c r="G45" i="3"/>
  <c r="G46" i="3"/>
  <c r="G39" i="3"/>
  <c r="G36" i="3"/>
  <c r="G37" i="3"/>
  <c r="G35" i="3"/>
  <c r="G32" i="3"/>
  <c r="G33" i="3"/>
  <c r="G31" i="3"/>
  <c r="G29" i="3"/>
  <c r="G28" i="3"/>
  <c r="G24" i="3"/>
  <c r="G25" i="3"/>
  <c r="G26" i="3"/>
  <c r="G23" i="3"/>
  <c r="G19" i="3"/>
  <c r="G20" i="3"/>
  <c r="G21" i="3"/>
  <c r="G18" i="3"/>
  <c r="G16" i="3"/>
  <c r="G14" i="3"/>
  <c r="G13" i="3"/>
  <c r="G11" i="3"/>
  <c r="G10" i="3"/>
  <c r="G8" i="3"/>
  <c r="G17" i="3" l="1"/>
  <c r="G59" i="3" l="1"/>
  <c r="I60" i="2" s="1"/>
  <c r="G72" i="3"/>
  <c r="I57" i="2" s="1"/>
  <c r="G69" i="3"/>
  <c r="I59" i="2" s="1"/>
  <c r="H16" i="2" s="1"/>
  <c r="G63" i="3"/>
  <c r="I58" i="2" s="1"/>
  <c r="G57" i="3"/>
  <c r="I56" i="2" s="1"/>
  <c r="G49" i="3"/>
  <c r="G47" i="3"/>
  <c r="G38" i="3"/>
  <c r="I53" i="2" s="1"/>
  <c r="G34" i="3"/>
  <c r="I52" i="2" s="1"/>
  <c r="G30" i="3"/>
  <c r="I51" i="2" s="1"/>
  <c r="G27" i="3"/>
  <c r="I50" i="2" s="1"/>
  <c r="G22" i="3"/>
  <c r="I49" i="2" s="1"/>
  <c r="H17" i="2" l="1"/>
  <c r="I54" i="2"/>
  <c r="H15" i="2" s="1"/>
  <c r="G52" i="3"/>
  <c r="I55" i="2" s="1"/>
  <c r="G15" i="3" l="1"/>
  <c r="I47" i="2" s="1"/>
  <c r="G12" i="3"/>
  <c r="I46" i="2" s="1"/>
  <c r="G7" i="3"/>
  <c r="I44" i="2" l="1"/>
  <c r="G9" i="3"/>
  <c r="I45" i="2" s="1"/>
  <c r="I48" i="2" l="1"/>
  <c r="I61" i="2" s="1"/>
  <c r="J53" i="2" s="1"/>
  <c r="G81" i="3"/>
  <c r="H14" i="2" l="1"/>
  <c r="H19" i="2" s="1"/>
  <c r="F23" i="2" s="1"/>
  <c r="J44" i="2"/>
  <c r="J56" i="2"/>
  <c r="J60" i="2"/>
  <c r="J59" i="2"/>
  <c r="J51" i="2"/>
  <c r="J49" i="2"/>
  <c r="J50" i="2"/>
  <c r="J45" i="2"/>
  <c r="J52" i="2"/>
  <c r="J58" i="2"/>
  <c r="J54" i="2"/>
  <c r="J47" i="2"/>
  <c r="J57" i="2"/>
  <c r="J46" i="2"/>
  <c r="J48" i="2"/>
  <c r="J55" i="2"/>
  <c r="F24" i="2" l="1"/>
  <c r="D26" i="2" s="1"/>
  <c r="D25" i="2" s="1"/>
  <c r="J61" i="2"/>
</calcChain>
</file>

<file path=xl/comments1.xml><?xml version="1.0" encoding="utf-8"?>
<comments xmlns="http://schemas.openxmlformats.org/spreadsheetml/2006/main">
  <authors>
    <author>ekonom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>Název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38"/>
          </rPr>
          <t>IČO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>Ulice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DIČ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>PSČ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Místo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ekonom</author>
  </authors>
  <commentList>
    <comment ref="I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 nebo vlastní.</t>
        </r>
      </text>
    </comment>
  </commentList>
</comments>
</file>

<file path=xl/sharedStrings.xml><?xml version="1.0" encoding="utf-8"?>
<sst xmlns="http://schemas.openxmlformats.org/spreadsheetml/2006/main" count="326" uniqueCount="214">
  <si>
    <t>Pokyny pro vyplnění</t>
  </si>
  <si>
    <t>Ve všech listech tohoto souboru můžete měnit pouze buňky s modrým pozadím.</t>
  </si>
  <si>
    <t>Jedná se o tyto údaje:</t>
  </si>
  <si>
    <t>- údaje o fimě</t>
  </si>
  <si>
    <t>- jednotkové ceny položek zadané na maximálně dvě desetinná místa</t>
  </si>
  <si>
    <t>Položkový soupis prací a dodávek</t>
  </si>
  <si>
    <t>S:</t>
  </si>
  <si>
    <t>O:</t>
  </si>
  <si>
    <t>R:</t>
  </si>
  <si>
    <t>01</t>
  </si>
  <si>
    <t>Oprava střechy</t>
  </si>
  <si>
    <t xml:space="preserve">Oprava střechy na bdově skladů </t>
  </si>
  <si>
    <t>Střední průmyslová škola Chrudim - Oprava střechy na budově skladů</t>
  </si>
  <si>
    <t>P.č</t>
  </si>
  <si>
    <t>Číslo položky</t>
  </si>
  <si>
    <t>Název položky</t>
  </si>
  <si>
    <t>MJ</t>
  </si>
  <si>
    <t>Množství</t>
  </si>
  <si>
    <t>Celkem</t>
  </si>
  <si>
    <t>Ceník</t>
  </si>
  <si>
    <t>Cen. Soustava / platnost</t>
  </si>
  <si>
    <t>Díl:</t>
  </si>
  <si>
    <t>Hloubené vykopávky</t>
  </si>
  <si>
    <t>Cena / MJ  (Kč)</t>
  </si>
  <si>
    <t>1320001VD</t>
  </si>
  <si>
    <t>Ruční výkop v zemině 1-4, do š. 600 mm, hl. 700 mm</t>
  </si>
  <si>
    <t>m</t>
  </si>
  <si>
    <t>Přemístění výkopu</t>
  </si>
  <si>
    <t>167101152R00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</si>
  <si>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</si>
  <si>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162701155RT3</t>
  </si>
  <si>
    <t>Vodorovné přemístění výkopku z hor. 5-7 do 10000 m</t>
  </si>
  <si>
    <t>Konstrukce ze zemin</t>
  </si>
  <si>
    <t>174101101R00</t>
  </si>
  <si>
    <t>Zásyp jam, rýh, šachet se zhutněním</t>
  </si>
  <si>
    <t>175101101RT2</t>
  </si>
  <si>
    <t>Obsyp potrubí bez prohození sypaniny</t>
  </si>
  <si>
    <t>Zdi podpěrné a volné</t>
  </si>
  <si>
    <t>311271177RT2</t>
  </si>
  <si>
    <t>Zdivo z tvárnic Ytong hladkých tl. 30 cm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</si>
  <si>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</si>
  <si>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Stropy a stropní konstrukce (pro pozemní stavby)</t>
  </si>
  <si>
    <t>417361821R00</t>
  </si>
  <si>
    <t>t</t>
  </si>
  <si>
    <t>417351113R00</t>
  </si>
  <si>
    <t>417320030RAB</t>
  </si>
  <si>
    <t>Bednění ztužujících věnců, obě strany - zřízení</t>
  </si>
  <si>
    <t>Bednění ztužujících věnců, obě strany - odstranění</t>
  </si>
  <si>
    <t>Ztužující věnec ŽB beton C 16/20, 30 x 20 cm</t>
  </si>
  <si>
    <t>Úprava povrchů vnitřní</t>
  </si>
  <si>
    <t>612421131RT2</t>
  </si>
  <si>
    <t>610411122R00</t>
  </si>
  <si>
    <t>622471115R00</t>
  </si>
  <si>
    <t>612481113R00</t>
  </si>
  <si>
    <t>Oprava vápen. omítek stěn do 25% pl. - štukových</t>
  </si>
  <si>
    <t>Penetrace podkladu</t>
  </si>
  <si>
    <t>Úprava stěn aktivovaným štukem</t>
  </si>
  <si>
    <t>Potažení a dodávka vnitř. stěn perlinkou vč. lep.</t>
  </si>
  <si>
    <t>Izolace střech (živičné krytiny)</t>
  </si>
  <si>
    <t>712400832RT3</t>
  </si>
  <si>
    <t>712400834RT3</t>
  </si>
  <si>
    <t>Příplatek za odstranění každé další vrstvy</t>
  </si>
  <si>
    <t>Vnitřní kanalizace</t>
  </si>
  <si>
    <t>721140922R00</t>
  </si>
  <si>
    <t>721176223R00</t>
  </si>
  <si>
    <t>998721201R00</t>
  </si>
  <si>
    <t>Napojení na stávající kanalizaci</t>
  </si>
  <si>
    <t>Potrubí KG svodné (ležaté) v zemi D 125 x 3,2 mm</t>
  </si>
  <si>
    <t>Přesun hmot pro vnitřní kanalizaci</t>
  </si>
  <si>
    <t>kus</t>
  </si>
  <si>
    <t>%</t>
  </si>
  <si>
    <t>Konstrukce tesařské</t>
  </si>
  <si>
    <t>762331811R00</t>
  </si>
  <si>
    <t>762341821R00</t>
  </si>
  <si>
    <t>762841812R00</t>
  </si>
  <si>
    <t>Demontáž bednění střech rovných z fošen hrubých</t>
  </si>
  <si>
    <t>Demontáž podbíjení obkladů stropů s omítkou</t>
  </si>
  <si>
    <t>Konstrukce klempířské</t>
  </si>
  <si>
    <t>764321820R00</t>
  </si>
  <si>
    <t>764908110RT2</t>
  </si>
  <si>
    <t>764908105RT2</t>
  </si>
  <si>
    <t>764908102RT2</t>
  </si>
  <si>
    <t>764919331R00</t>
  </si>
  <si>
    <t>764928304R00</t>
  </si>
  <si>
    <t>764430340RT2</t>
  </si>
  <si>
    <t>998764201R00</t>
  </si>
  <si>
    <t>Lindab odpadní trouby kruhové SROR, D 120 mm</t>
  </si>
  <si>
    <t>Lindab žlab podokapní půlkruhový R, velikost 150 mm</t>
  </si>
  <si>
    <t>Lindab kotlík žlabový kónický SOK, vel. žlabu 150 mm</t>
  </si>
  <si>
    <t>M. lemování zdí z popl. plech. na plochých střechách</t>
  </si>
  <si>
    <t>D+M oplechování zdí z poplast. plechu, rš 500 mm</t>
  </si>
  <si>
    <t>Oplechování zdí včetně rohů z Al, rš 900 mm vč nátěru barvou RAL</t>
  </si>
  <si>
    <t>Přesun hmot pro klempířské konstr., výšky do 6 m</t>
  </si>
  <si>
    <r>
      <t>Nakládání výkopku z hor. 5-7 v množství nad 100 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</si>
  <si>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Odstranění živičné krytiny střech do 30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○ </t>
    </r>
    <r>
      <rPr>
        <sz val="10"/>
        <color theme="1"/>
        <rFont val="Calibri"/>
        <family val="2"/>
        <charset val="238"/>
        <scheme val="minor"/>
      </rPr>
      <t>4vrstvé</t>
    </r>
  </si>
  <si>
    <r>
      <t>Demontáž konstrukcí krovů z hranolů do 120 cm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</si>
  <si>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Demontáž oplechování říms, rš 500 mm, do 30</t>
    </r>
    <r>
      <rPr>
        <vertAlign val="superscript"/>
        <sz val="10"/>
        <color theme="1"/>
        <rFont val="Calibri"/>
        <family val="2"/>
        <charset val="238"/>
        <scheme val="minor"/>
      </rPr>
      <t>○</t>
    </r>
  </si>
  <si>
    <t>Nátěry</t>
  </si>
  <si>
    <t>783113220R00</t>
  </si>
  <si>
    <t>Nátěr střechy dvojnásobný</t>
  </si>
  <si>
    <t>Malby</t>
  </si>
  <si>
    <t>784195222R00</t>
  </si>
  <si>
    <t>784191101R00</t>
  </si>
  <si>
    <t>Penetrace podkladu univerzální Primalex 1x</t>
  </si>
  <si>
    <t>Lešení a stavební výtahy</t>
  </si>
  <si>
    <t>941941051R00</t>
  </si>
  <si>
    <t>941941851R00</t>
  </si>
  <si>
    <t>941941192RT2</t>
  </si>
  <si>
    <t>941955004R00</t>
  </si>
  <si>
    <t>Malba omyvatelná, barva, bez penetrace, 2x</t>
  </si>
  <si>
    <t>Příplatek za každý měsíc použití lešení k pol. 1032</t>
  </si>
  <si>
    <t>Lešení lehké pomocné, výška podlahy do 3,5 m</t>
  </si>
  <si>
    <t>Bourání konstrukcí</t>
  </si>
  <si>
    <t>962032231R00</t>
  </si>
  <si>
    <t>Bourání zdiva z cihel pálených na MVC</t>
  </si>
  <si>
    <t>H01</t>
  </si>
  <si>
    <t>Budovy občanské výstavby</t>
  </si>
  <si>
    <t>9000002VD</t>
  </si>
  <si>
    <t>Koordinace prací, zařízení staveniště, doprava a vedlejší rozpočtové náklady</t>
  </si>
  <si>
    <t>998011001R00</t>
  </si>
  <si>
    <t>Přesun hmot pro budovy zděné výšky do 6 m</t>
  </si>
  <si>
    <t>76200001VD</t>
  </si>
  <si>
    <r>
      <t>Zábor veřejné komunikace (chodník) 25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</si>
  <si>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Soubor</t>
  </si>
  <si>
    <t>H767</t>
  </si>
  <si>
    <t>Konstrukce doplňkové stavební (zámečnické)</t>
  </si>
  <si>
    <t>90000003VD</t>
  </si>
  <si>
    <t>766100002VD</t>
  </si>
  <si>
    <t>767121901R00</t>
  </si>
  <si>
    <t>767113150R00</t>
  </si>
  <si>
    <t>998767201R00</t>
  </si>
  <si>
    <t>D+M ocelové konstrukce zastřešení vč. nátěru</t>
  </si>
  <si>
    <t>Demontáž nosné ocelové konstrukce střech</t>
  </si>
  <si>
    <t>Trapézový plech TR 40/160/0,75 aluzinek</t>
  </si>
  <si>
    <t>Montáž trapézových plechů</t>
  </si>
  <si>
    <t>Přesun hmot pro zámečnické konstr., výšky do 6 m</t>
  </si>
  <si>
    <t>M21</t>
  </si>
  <si>
    <t>Elektromontáže</t>
  </si>
  <si>
    <t>783000014VD</t>
  </si>
  <si>
    <t>Doprava</t>
  </si>
  <si>
    <t xml:space="preserve">Elektromontáže + revizní zpráva </t>
  </si>
  <si>
    <t>S</t>
  </si>
  <si>
    <t>Přesuny sutí</t>
  </si>
  <si>
    <t>979081111RT2</t>
  </si>
  <si>
    <t>979081121RT2</t>
  </si>
  <si>
    <t>979082111R00</t>
  </si>
  <si>
    <t>979086112R00</t>
  </si>
  <si>
    <t>979093111R00</t>
  </si>
  <si>
    <t>979990001R00</t>
  </si>
  <si>
    <t>979990122R00</t>
  </si>
  <si>
    <t>Odvoz suti a vybour. hmot na skládku do 1 km</t>
  </si>
  <si>
    <t>Příplatek k odvozu za každý další 1 km</t>
  </si>
  <si>
    <t>Vnitrostaveništní doprava suti do 10 m</t>
  </si>
  <si>
    <t>Nakládání nebo překládání suti a vybouraných hmot</t>
  </si>
  <si>
    <t>Uložení suti na skládku bez zhutnění</t>
  </si>
  <si>
    <t>Poplatek za skládku stavební suti</t>
  </si>
  <si>
    <t>Poplatek za skládku suti - živičná krytina</t>
  </si>
  <si>
    <t>Soupis stavebních prací, dodávek a služeb</t>
  </si>
  <si>
    <t>Výkopy</t>
  </si>
  <si>
    <t>Stropy</t>
  </si>
  <si>
    <t>Úpravy povrchů vnitřní</t>
  </si>
  <si>
    <t>Izolace střech</t>
  </si>
  <si>
    <t>783, 784</t>
  </si>
  <si>
    <t>Malby, Nátěry</t>
  </si>
  <si>
    <t>Lešení</t>
  </si>
  <si>
    <t xml:space="preserve">M21 </t>
  </si>
  <si>
    <t>VN</t>
  </si>
  <si>
    <t>Vedlejší náklady</t>
  </si>
  <si>
    <t>Cena celkem</t>
  </si>
  <si>
    <t>Číslo</t>
  </si>
  <si>
    <t>Název</t>
  </si>
  <si>
    <t>Typ dílu</t>
  </si>
  <si>
    <t>Rekapitulace dílů</t>
  </si>
  <si>
    <t>Stavba:</t>
  </si>
  <si>
    <t>Objekt:</t>
  </si>
  <si>
    <t>Rozpočet:</t>
  </si>
  <si>
    <t>Oprava střechy na budově skladů</t>
  </si>
  <si>
    <t xml:space="preserve">Oprava střechy  </t>
  </si>
  <si>
    <t>Střední průmyslová škola Chrudim</t>
  </si>
  <si>
    <t>Čáslavská 973</t>
  </si>
  <si>
    <t>537 01 Chrudim</t>
  </si>
  <si>
    <t>IČO</t>
  </si>
  <si>
    <t>DIČ</t>
  </si>
  <si>
    <t>Zadavatel:</t>
  </si>
  <si>
    <t>CZ15052591</t>
  </si>
  <si>
    <t>Zhotovitel:</t>
  </si>
  <si>
    <t xml:space="preserve">Vypracoval: </t>
  </si>
  <si>
    <t>Rozpis ceny</t>
  </si>
  <si>
    <t>Rekapitulace daní</t>
  </si>
  <si>
    <t>Základ pro sníženou DPH</t>
  </si>
  <si>
    <t>Snížená DPH</t>
  </si>
  <si>
    <t>Základ pro základní DPH</t>
  </si>
  <si>
    <t>Základní DPH</t>
  </si>
  <si>
    <t>Zaokrouhlení</t>
  </si>
  <si>
    <t>Cena celkem s DPH</t>
  </si>
  <si>
    <t>15  %</t>
  </si>
  <si>
    <t>21  %</t>
  </si>
  <si>
    <t xml:space="preserve">     _______________________________                        _____________________________</t>
  </si>
  <si>
    <t xml:space="preserve">      v                                                                                    dne      </t>
  </si>
  <si>
    <t xml:space="preserve">        Za zhotovitele</t>
  </si>
  <si>
    <t xml:space="preserve">              Za objednatele</t>
  </si>
  <si>
    <t>HSV</t>
  </si>
  <si>
    <t>PSV</t>
  </si>
  <si>
    <t>Bourání</t>
  </si>
  <si>
    <t>PSU</t>
  </si>
  <si>
    <t>Přemístění výkopku</t>
  </si>
  <si>
    <t>CZK</t>
  </si>
  <si>
    <t>MON</t>
  </si>
  <si>
    <t>Ostatní náklady</t>
  </si>
  <si>
    <t>dne</t>
  </si>
  <si>
    <t>Montáž lešení leh. řad. s podlahami, š. 1,5 m, H 10 m</t>
  </si>
  <si>
    <t>Demontáž lešení leh. řad. s podlahami, š. 1,5 m, H 10 m</t>
  </si>
  <si>
    <t>Výztuž ztužujících pásů a věnců z oceli 10505®</t>
  </si>
  <si>
    <t>417351111R00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</si>
</sst>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4" borderId="14" xfId="0" applyFill="1" applyBorder="1" applyAlignment="1" applyProtection="1">
      <alignment horizontal="left"/>
      <protection locked="0" hidden="1"/>
    </xf>
    <xf numFmtId="0" fontId="0" fillId="0" borderId="0" xfId="0" applyProtection="1">
      <protection hidden="1"/>
    </xf>
    <xf numFmtId="0" fontId="1" fillId="2" borderId="11" xfId="0" applyFont="1" applyFill="1" applyBorder="1" applyAlignment="1" applyProtection="1">
      <alignment horizontal="left"/>
      <protection hidden="1"/>
    </xf>
    <xf numFmtId="49" fontId="0" fillId="2" borderId="0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6" xfId="0" applyBorder="1" applyAlignment="1" applyProtection="1">
      <protection hidden="1"/>
    </xf>
    <xf numFmtId="0" fontId="0" fillId="0" borderId="15" xfId="0" applyBorder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8" fillId="3" borderId="1" xfId="0" applyFont="1" applyFill="1" applyBorder="1" applyAlignment="1" applyProtection="1">
      <alignment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4" fontId="5" fillId="0" borderId="1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4" fontId="8" fillId="2" borderId="1" xfId="0" applyNumberFormat="1" applyFont="1" applyFill="1" applyBorder="1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49" fontId="0" fillId="0" borderId="2" xfId="0" applyNumberFormat="1" applyBorder="1" applyAlignment="1" applyProtection="1">
      <alignment horizontal="left"/>
      <protection hidden="1"/>
    </xf>
    <xf numFmtId="0" fontId="0" fillId="2" borderId="1" xfId="0" applyFill="1" applyBorder="1" applyProtection="1">
      <protection hidden="1"/>
    </xf>
    <xf numFmtId="49" fontId="0" fillId="2" borderId="2" xfId="0" applyNumberFormat="1" applyFill="1" applyBorder="1" applyAlignment="1" applyProtection="1">
      <alignment horizontal="left"/>
      <protection hidden="1"/>
    </xf>
    <xf numFmtId="0" fontId="0" fillId="3" borderId="1" xfId="0" applyFill="1" applyBorder="1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 wrapText="1"/>
      <protection hidden="1"/>
    </xf>
    <xf numFmtId="0" fontId="0" fillId="3" borderId="1" xfId="0" applyFill="1" applyBorder="1" applyAlignment="1" applyProtection="1">
      <alignment wrapText="1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hidden="1"/>
    </xf>
    <xf numFmtId="4" fontId="1" fillId="2" borderId="0" xfId="0" applyNumberFormat="1" applyFont="1" applyFill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right"/>
      <protection hidden="1"/>
    </xf>
    <xf numFmtId="4" fontId="0" fillId="0" borderId="1" xfId="0" applyNumberFormat="1" applyBorder="1" applyProtection="1">
      <protection hidden="1"/>
    </xf>
    <xf numFmtId="0" fontId="1" fillId="2" borderId="0" xfId="0" applyFont="1" applyFill="1" applyAlignment="1" applyProtection="1">
      <alignment horizontal="left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4" fontId="1" fillId="2" borderId="0" xfId="0" applyNumberFormat="1" applyFont="1" applyFill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5" fillId="0" borderId="1" xfId="0" applyNumberFormat="1" applyFont="1" applyFill="1" applyBorder="1" applyAlignment="1" applyProtection="1">
      <alignment horizontal="left" wrapText="1"/>
      <protection hidden="1"/>
    </xf>
    <xf numFmtId="0" fontId="5" fillId="0" borderId="1" xfId="0" applyFont="1" applyFill="1" applyBorder="1" applyAlignment="1" applyProtection="1">
      <alignment horizontal="left" wrapText="1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1" xfId="0" applyFill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 wrapText="1"/>
      <protection hidden="1"/>
    </xf>
    <xf numFmtId="4" fontId="0" fillId="0" borderId="0" xfId="0" applyNumberFormat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left" wrapText="1"/>
      <protection hidden="1"/>
    </xf>
    <xf numFmtId="4" fontId="1" fillId="2" borderId="4" xfId="0" applyNumberFormat="1" applyFont="1" applyFill="1" applyBorder="1" applyProtection="1">
      <protection hidden="1"/>
    </xf>
    <xf numFmtId="4" fontId="0" fillId="4" borderId="1" xfId="0" applyNumberFormat="1" applyFill="1" applyBorder="1" applyAlignment="1" applyProtection="1">
      <alignment horizontal="right"/>
      <protection locked="0" hidden="1"/>
    </xf>
    <xf numFmtId="0" fontId="0" fillId="0" borderId="1" xfId="0" applyBorder="1" applyProtection="1">
      <protection locked="0" hidden="1"/>
    </xf>
    <xf numFmtId="0" fontId="1" fillId="2" borderId="0" xfId="0" applyFont="1" applyFill="1" applyProtection="1">
      <protection locked="0" hidden="1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center"/>
      <protection hidden="1"/>
    </xf>
    <xf numFmtId="0" fontId="10" fillId="0" borderId="24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left"/>
      <protection hidden="1"/>
    </xf>
    <xf numFmtId="0" fontId="1" fillId="2" borderId="12" xfId="0" applyFont="1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0" fillId="2" borderId="6" xfId="0" applyFill="1" applyBorder="1" applyAlignment="1" applyProtection="1">
      <alignment horizontal="left"/>
      <protection hidden="1"/>
    </xf>
    <xf numFmtId="0" fontId="0" fillId="2" borderId="14" xfId="0" applyFill="1" applyBorder="1" applyAlignment="1" applyProtection="1">
      <alignment horizontal="left"/>
      <protection hidden="1"/>
    </xf>
    <xf numFmtId="0" fontId="0" fillId="2" borderId="15" xfId="0" applyFill="1" applyBorder="1" applyAlignment="1" applyProtection="1">
      <alignment horizontal="left"/>
      <protection hidden="1"/>
    </xf>
    <xf numFmtId="0" fontId="0" fillId="4" borderId="11" xfId="0" applyFill="1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1" fillId="4" borderId="0" xfId="0" applyFont="1" applyFill="1" applyBorder="1" applyAlignment="1" applyProtection="1">
      <alignment horizontal="left"/>
      <protection locked="0" hidden="1"/>
    </xf>
    <xf numFmtId="0" fontId="0" fillId="0" borderId="14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left"/>
      <protection hidden="1"/>
    </xf>
    <xf numFmtId="14" fontId="0" fillId="4" borderId="0" xfId="0" applyNumberFormat="1" applyFill="1" applyBorder="1" applyAlignment="1" applyProtection="1">
      <alignment horizontal="left"/>
      <protection locked="0" hidden="1"/>
    </xf>
    <xf numFmtId="0" fontId="0" fillId="4" borderId="0" xfId="0" applyFill="1" applyBorder="1" applyAlignment="1" applyProtection="1">
      <alignment horizontal="left"/>
      <protection locked="0" hidden="1"/>
    </xf>
    <xf numFmtId="4" fontId="0" fillId="0" borderId="2" xfId="0" applyNumberFormat="1" applyBorder="1" applyAlignment="1" applyProtection="1">
      <alignment horizontal="right"/>
      <protection hidden="1"/>
    </xf>
    <xf numFmtId="4" fontId="0" fillId="0" borderId="3" xfId="0" applyNumberFormat="1" applyBorder="1" applyAlignment="1" applyProtection="1">
      <alignment horizontal="right"/>
      <protection hidden="1"/>
    </xf>
    <xf numFmtId="4" fontId="0" fillId="0" borderId="17" xfId="0" applyNumberFormat="1" applyBorder="1" applyAlignment="1" applyProtection="1">
      <alignment horizontal="right"/>
      <protection hidden="1"/>
    </xf>
    <xf numFmtId="4" fontId="1" fillId="0" borderId="2" xfId="0" applyNumberFormat="1" applyFont="1" applyBorder="1" applyAlignment="1" applyProtection="1">
      <alignment horizontal="right"/>
      <protection hidden="1"/>
    </xf>
    <xf numFmtId="4" fontId="1" fillId="0" borderId="3" xfId="0" applyNumberFormat="1" applyFont="1" applyBorder="1" applyAlignment="1" applyProtection="1">
      <alignment horizontal="right"/>
      <protection hidden="1"/>
    </xf>
    <xf numFmtId="4" fontId="1" fillId="0" borderId="17" xfId="0" applyNumberFormat="1" applyFont="1" applyBorder="1" applyAlignment="1" applyProtection="1">
      <alignment horizontal="righ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hidden="1"/>
    </xf>
    <xf numFmtId="4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/>
      <protection hidden="1"/>
    </xf>
    <xf numFmtId="49" fontId="0" fillId="0" borderId="1" xfId="0" applyNumberFormat="1" applyBorder="1" applyAlignment="1" applyProtection="1">
      <alignment horizontal="center"/>
      <protection hidden="1"/>
    </xf>
    <xf numFmtId="49" fontId="0" fillId="0" borderId="19" xfId="0" applyNumberFormat="1" applyBorder="1" applyAlignment="1" applyProtection="1">
      <alignment horizontal="center"/>
      <protection hidden="1"/>
    </xf>
    <xf numFmtId="4" fontId="0" fillId="0" borderId="11" xfId="0" applyNumberFormat="1" applyBorder="1" applyAlignment="1" applyProtection="1">
      <alignment horizontal="right"/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right"/>
      <protection hidden="1"/>
    </xf>
    <xf numFmtId="2" fontId="0" fillId="0" borderId="2" xfId="0" applyNumberFormat="1" applyBorder="1" applyAlignment="1" applyProtection="1">
      <alignment horizontal="right"/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2" borderId="10" xfId="0" applyFill="1" applyBorder="1" applyAlignment="1" applyProtection="1">
      <alignment horizontal="left"/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0" fillId="2" borderId="5" xfId="0" applyFill="1" applyBorder="1" applyAlignment="1" applyProtection="1">
      <alignment horizontal="left"/>
      <protection hidden="1"/>
    </xf>
    <xf numFmtId="0" fontId="0" fillId="2" borderId="13" xfId="0" applyFill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left"/>
      <protection hidden="1"/>
    </xf>
    <xf numFmtId="0" fontId="1" fillId="0" borderId="21" xfId="0" applyFont="1" applyBorder="1" applyAlignment="1" applyProtection="1">
      <alignment horizontal="left"/>
      <protection hidden="1"/>
    </xf>
    <xf numFmtId="4" fontId="1" fillId="0" borderId="21" xfId="0" applyNumberFormat="1" applyFont="1" applyBorder="1" applyAlignment="1" applyProtection="1">
      <alignment horizontal="right"/>
      <protection hidden="1"/>
    </xf>
    <xf numFmtId="0" fontId="0" fillId="4" borderId="14" xfId="0" applyFill="1" applyBorder="1" applyAlignment="1" applyProtection="1">
      <alignment horizontal="left"/>
      <protection locked="0" hidden="1"/>
    </xf>
    <xf numFmtId="0" fontId="1" fillId="0" borderId="0" xfId="0" applyFont="1" applyBorder="1" applyAlignment="1" applyProtection="1">
      <alignment horizontal="left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8" fillId="3" borderId="2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8" fillId="3" borderId="4" xfId="0" applyFont="1" applyFill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2" borderId="3" xfId="0" applyFill="1" applyBorder="1" applyAlignment="1" applyProtection="1">
      <alignment horizontal="left"/>
      <protection hidden="1"/>
    </xf>
    <xf numFmtId="0" fontId="0" fillId="2" borderId="4" xfId="0" applyFill="1" applyBorder="1" applyAlignment="1" applyProtection="1">
      <alignment horizontal="left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sqref="A1:XFD1048576"/>
    </sheetView>
  </sheetViews>
  <sheetFormatPr defaultRowHeight="15" x14ac:dyDescent="0.25"/>
  <cols>
    <col min="1" max="16384" width="9.140625" style="67"/>
  </cols>
  <sheetData>
    <row r="1" spans="1:8" x14ac:dyDescent="0.25">
      <c r="A1" s="69" t="s">
        <v>0</v>
      </c>
      <c r="B1" s="69"/>
      <c r="C1" s="69"/>
      <c r="D1" s="69"/>
    </row>
    <row r="2" spans="1:8" x14ac:dyDescent="0.25">
      <c r="A2" s="70"/>
      <c r="B2" s="70"/>
      <c r="C2" s="70"/>
      <c r="D2" s="70"/>
      <c r="E2" s="70"/>
      <c r="F2" s="70"/>
      <c r="G2" s="70"/>
      <c r="H2" s="70"/>
    </row>
    <row r="3" spans="1:8" x14ac:dyDescent="0.25">
      <c r="A3" s="71" t="s">
        <v>1</v>
      </c>
      <c r="B3" s="71"/>
      <c r="C3" s="71"/>
      <c r="D3" s="71"/>
      <c r="E3" s="71"/>
      <c r="F3" s="71"/>
      <c r="G3" s="71"/>
      <c r="H3" s="71"/>
    </row>
    <row r="4" spans="1:8" x14ac:dyDescent="0.25">
      <c r="A4" s="71" t="s">
        <v>2</v>
      </c>
      <c r="B4" s="71"/>
      <c r="C4" s="71"/>
      <c r="D4" s="71"/>
      <c r="E4" s="71"/>
      <c r="F4" s="71"/>
      <c r="G4" s="71"/>
      <c r="H4" s="71"/>
    </row>
    <row r="5" spans="1:8" x14ac:dyDescent="0.25">
      <c r="A5" s="68" t="s">
        <v>3</v>
      </c>
      <c r="B5" s="68"/>
      <c r="C5" s="68"/>
      <c r="D5" s="68"/>
      <c r="E5" s="68"/>
      <c r="F5" s="68"/>
      <c r="G5" s="68"/>
      <c r="H5" s="68"/>
    </row>
    <row r="6" spans="1:8" x14ac:dyDescent="0.25">
      <c r="A6" s="68" t="s">
        <v>4</v>
      </c>
      <c r="B6" s="68"/>
      <c r="C6" s="68"/>
      <c r="D6" s="68"/>
      <c r="E6" s="68"/>
      <c r="F6" s="68"/>
      <c r="G6" s="68"/>
      <c r="H6" s="68"/>
    </row>
  </sheetData>
  <sheetProtection algorithmName="SHA-512" hashValue="AnVdPMCOkeUEb9kR8H39lSWQTN7zDc7UBIWC6OX0PHR5sI4jL3to+677BLu0XiVA0H5QiHQCguqSnAG8SYhB8Q==" saltValue="WPxLdSQUFwBR/vhtge+NSw==" spinCount="100000" sheet="1" objects="1" scenarios="1" selectLockedCells="1" selectUnlockedCells="1"/>
  <mergeCells count="6">
    <mergeCell ref="A6:H6"/>
    <mergeCell ref="A1:D1"/>
    <mergeCell ref="A2:H2"/>
    <mergeCell ref="A3:H3"/>
    <mergeCell ref="A4:H4"/>
    <mergeCell ref="A5:H5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workbookViewId="0">
      <selection activeCell="C8" sqref="C8:F8"/>
    </sheetView>
  </sheetViews>
  <sheetFormatPr defaultRowHeight="15" x14ac:dyDescent="0.25"/>
  <cols>
    <col min="1" max="4" width="9.140625" style="2"/>
    <col min="5" max="5" width="12.5703125" style="2" customWidth="1"/>
    <col min="6" max="6" width="9.140625" style="2"/>
    <col min="7" max="7" width="8" style="2" customWidth="1"/>
    <col min="8" max="8" width="7.85546875" style="2" customWidth="1"/>
    <col min="9" max="9" width="12.5703125" style="2" customWidth="1"/>
    <col min="10" max="10" width="6.42578125" style="2" customWidth="1"/>
    <col min="11" max="16384" width="9.140625" style="2"/>
  </cols>
  <sheetData>
    <row r="1" spans="1:10" ht="27" customHeight="1" x14ac:dyDescent="0.3">
      <c r="A1" s="72" t="s">
        <v>157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18.75" customHeight="1" x14ac:dyDescent="0.25">
      <c r="A2" s="116" t="s">
        <v>173</v>
      </c>
      <c r="B2" s="117"/>
      <c r="C2" s="3">
        <v>2020001</v>
      </c>
      <c r="D2" s="75" t="s">
        <v>12</v>
      </c>
      <c r="E2" s="75"/>
      <c r="F2" s="75"/>
      <c r="G2" s="75"/>
      <c r="H2" s="75"/>
      <c r="I2" s="75"/>
      <c r="J2" s="76"/>
    </row>
    <row r="3" spans="1:10" ht="18" customHeight="1" x14ac:dyDescent="0.25">
      <c r="A3" s="118" t="s">
        <v>174</v>
      </c>
      <c r="B3" s="77"/>
      <c r="C3" s="4" t="s">
        <v>9</v>
      </c>
      <c r="D3" s="77" t="s">
        <v>176</v>
      </c>
      <c r="E3" s="77"/>
      <c r="F3" s="77"/>
      <c r="G3" s="77"/>
      <c r="H3" s="77"/>
      <c r="I3" s="77"/>
      <c r="J3" s="78"/>
    </row>
    <row r="4" spans="1:10" x14ac:dyDescent="0.25">
      <c r="A4" s="119" t="s">
        <v>175</v>
      </c>
      <c r="B4" s="79"/>
      <c r="C4" s="5" t="s">
        <v>9</v>
      </c>
      <c r="D4" s="79" t="s">
        <v>177</v>
      </c>
      <c r="E4" s="79"/>
      <c r="F4" s="79"/>
      <c r="G4" s="79"/>
      <c r="H4" s="79"/>
      <c r="I4" s="79"/>
      <c r="J4" s="80"/>
    </row>
    <row r="5" spans="1:10" ht="23.25" customHeight="1" x14ac:dyDescent="0.25">
      <c r="A5" s="82" t="s">
        <v>183</v>
      </c>
      <c r="B5" s="83"/>
      <c r="C5" s="124" t="s">
        <v>178</v>
      </c>
      <c r="D5" s="124"/>
      <c r="E5" s="124"/>
      <c r="F5" s="124"/>
      <c r="G5" s="6" t="s">
        <v>181</v>
      </c>
      <c r="H5" s="83">
        <v>15052591</v>
      </c>
      <c r="I5" s="83"/>
      <c r="J5" s="7"/>
    </row>
    <row r="6" spans="1:10" x14ac:dyDescent="0.25">
      <c r="A6" s="8"/>
      <c r="B6" s="6"/>
      <c r="C6" s="83" t="s">
        <v>179</v>
      </c>
      <c r="D6" s="83"/>
      <c r="E6" s="83"/>
      <c r="F6" s="83"/>
      <c r="G6" s="6" t="s">
        <v>182</v>
      </c>
      <c r="H6" s="83" t="s">
        <v>184</v>
      </c>
      <c r="I6" s="83"/>
      <c r="J6" s="7"/>
    </row>
    <row r="7" spans="1:10" x14ac:dyDescent="0.25">
      <c r="A7" s="9"/>
      <c r="B7" s="10"/>
      <c r="C7" s="85" t="s">
        <v>180</v>
      </c>
      <c r="D7" s="85"/>
      <c r="E7" s="85"/>
      <c r="F7" s="85"/>
      <c r="G7" s="11"/>
      <c r="H7" s="11"/>
      <c r="I7" s="11"/>
      <c r="J7" s="12"/>
    </row>
    <row r="8" spans="1:10" ht="23.25" customHeight="1" x14ac:dyDescent="0.25">
      <c r="A8" s="82" t="s">
        <v>185</v>
      </c>
      <c r="B8" s="83"/>
      <c r="C8" s="84"/>
      <c r="D8" s="84"/>
      <c r="E8" s="84"/>
      <c r="F8" s="84"/>
      <c r="G8" s="6" t="s">
        <v>181</v>
      </c>
      <c r="H8" s="81"/>
      <c r="I8" s="81"/>
      <c r="J8" s="13"/>
    </row>
    <row r="9" spans="1:10" x14ac:dyDescent="0.25">
      <c r="A9" s="8"/>
      <c r="B9" s="6"/>
      <c r="C9" s="89"/>
      <c r="D9" s="89"/>
      <c r="E9" s="89"/>
      <c r="F9" s="89"/>
      <c r="G9" s="6" t="s">
        <v>182</v>
      </c>
      <c r="H9" s="89"/>
      <c r="I9" s="89"/>
      <c r="J9" s="13"/>
    </row>
    <row r="10" spans="1:10" x14ac:dyDescent="0.25">
      <c r="A10" s="9"/>
      <c r="B10" s="10"/>
      <c r="C10" s="1"/>
      <c r="D10" s="123"/>
      <c r="E10" s="123"/>
      <c r="F10" s="123"/>
      <c r="G10" s="10"/>
      <c r="H10" s="10"/>
      <c r="I10" s="10"/>
      <c r="J10" s="14"/>
    </row>
    <row r="11" spans="1:10" ht="19.5" customHeight="1" x14ac:dyDescent="0.25">
      <c r="A11" s="8" t="s">
        <v>186</v>
      </c>
      <c r="B11" s="6"/>
      <c r="C11" s="83"/>
      <c r="D11" s="83"/>
      <c r="E11" s="83"/>
      <c r="F11" s="83"/>
      <c r="G11" s="83"/>
      <c r="H11" s="83"/>
      <c r="I11" s="83"/>
      <c r="J11" s="7"/>
    </row>
    <row r="12" spans="1:10" x14ac:dyDescent="0.25">
      <c r="A12" s="8"/>
      <c r="B12" s="6"/>
      <c r="C12" s="6"/>
      <c r="D12" s="6"/>
      <c r="E12" s="6"/>
      <c r="F12" s="6"/>
      <c r="G12" s="6"/>
      <c r="H12" s="6"/>
      <c r="I12" s="6"/>
      <c r="J12" s="7"/>
    </row>
    <row r="13" spans="1:10" x14ac:dyDescent="0.25">
      <c r="A13" s="8" t="s">
        <v>187</v>
      </c>
      <c r="B13" s="6"/>
      <c r="C13" s="86"/>
      <c r="D13" s="86"/>
      <c r="E13" s="86"/>
      <c r="F13" s="86"/>
      <c r="G13" s="86"/>
      <c r="H13" s="86"/>
      <c r="I13" s="6" t="s">
        <v>18</v>
      </c>
      <c r="J13" s="7"/>
    </row>
    <row r="14" spans="1:10" ht="16.5" customHeight="1" x14ac:dyDescent="0.25">
      <c r="A14" s="105" t="s">
        <v>201</v>
      </c>
      <c r="B14" s="106"/>
      <c r="C14" s="106"/>
      <c r="D14" s="99"/>
      <c r="E14" s="99"/>
      <c r="F14" s="99"/>
      <c r="G14" s="99"/>
      <c r="H14" s="90">
        <f>SUMIF(F44:F60,A14,I44:I60)+SUMIF(F44:F60,"PSU",I44:I60)</f>
        <v>0</v>
      </c>
      <c r="I14" s="91"/>
      <c r="J14" s="92"/>
    </row>
    <row r="15" spans="1:10" ht="16.5" customHeight="1" x14ac:dyDescent="0.25">
      <c r="A15" s="105" t="s">
        <v>202</v>
      </c>
      <c r="B15" s="106"/>
      <c r="C15" s="106"/>
      <c r="D15" s="99"/>
      <c r="E15" s="99"/>
      <c r="F15" s="99"/>
      <c r="G15" s="99"/>
      <c r="H15" s="90">
        <f>SUMIF(F44:F60,A15,I44:I60)</f>
        <v>0</v>
      </c>
      <c r="I15" s="91"/>
      <c r="J15" s="92"/>
    </row>
    <row r="16" spans="1:10" ht="16.5" customHeight="1" x14ac:dyDescent="0.25">
      <c r="A16" s="105" t="s">
        <v>207</v>
      </c>
      <c r="B16" s="106"/>
      <c r="C16" s="106"/>
      <c r="D16" s="99"/>
      <c r="E16" s="99"/>
      <c r="F16" s="99"/>
      <c r="G16" s="99"/>
      <c r="H16" s="90">
        <f>SUMIF(F44:F60,A16,I44:I60)</f>
        <v>0</v>
      </c>
      <c r="I16" s="91"/>
      <c r="J16" s="92"/>
    </row>
    <row r="17" spans="1:10" ht="16.5" customHeight="1" x14ac:dyDescent="0.25">
      <c r="A17" s="105" t="s">
        <v>167</v>
      </c>
      <c r="B17" s="106"/>
      <c r="C17" s="106"/>
      <c r="D17" s="99"/>
      <c r="E17" s="99"/>
      <c r="F17" s="99"/>
      <c r="G17" s="99"/>
      <c r="H17" s="90">
        <f ca="1">SUMIF(B44:F60,A17,I44:I60)</f>
        <v>0</v>
      </c>
      <c r="I17" s="91"/>
      <c r="J17" s="92"/>
    </row>
    <row r="18" spans="1:10" ht="16.5" customHeight="1" x14ac:dyDescent="0.25">
      <c r="A18" s="105" t="s">
        <v>208</v>
      </c>
      <c r="B18" s="106"/>
      <c r="C18" s="106"/>
      <c r="D18" s="99"/>
      <c r="E18" s="99"/>
      <c r="F18" s="99"/>
      <c r="G18" s="99"/>
      <c r="H18" s="90">
        <f ca="1">SUMIF(B44:F60,A18,I44:I60)</f>
        <v>0</v>
      </c>
      <c r="I18" s="91"/>
      <c r="J18" s="92"/>
    </row>
    <row r="19" spans="1:10" ht="16.5" customHeight="1" x14ac:dyDescent="0.25">
      <c r="A19" s="112" t="s">
        <v>18</v>
      </c>
      <c r="B19" s="113"/>
      <c r="C19" s="113"/>
      <c r="D19" s="99"/>
      <c r="E19" s="99"/>
      <c r="F19" s="98"/>
      <c r="G19" s="99"/>
      <c r="H19" s="93">
        <f ca="1">SUM(H14:H18)</f>
        <v>0</v>
      </c>
      <c r="I19" s="94"/>
      <c r="J19" s="95"/>
    </row>
    <row r="20" spans="1:10" ht="34.5" customHeight="1" x14ac:dyDescent="0.25">
      <c r="A20" s="82" t="s">
        <v>188</v>
      </c>
      <c r="B20" s="83"/>
      <c r="C20" s="83"/>
      <c r="D20" s="83"/>
      <c r="E20" s="83"/>
      <c r="F20" s="83"/>
      <c r="G20" s="83"/>
      <c r="H20" s="83"/>
      <c r="I20" s="83"/>
      <c r="J20" s="7"/>
    </row>
    <row r="21" spans="1:10" ht="18" customHeight="1" x14ac:dyDescent="0.25">
      <c r="A21" s="105" t="s">
        <v>189</v>
      </c>
      <c r="B21" s="106"/>
      <c r="C21" s="106"/>
      <c r="D21" s="102" t="s">
        <v>195</v>
      </c>
      <c r="E21" s="102"/>
      <c r="F21" s="107"/>
      <c r="G21" s="108"/>
      <c r="H21" s="108"/>
      <c r="I21" s="108"/>
      <c r="J21" s="15" t="s">
        <v>206</v>
      </c>
    </row>
    <row r="22" spans="1:10" ht="18" customHeight="1" x14ac:dyDescent="0.25">
      <c r="A22" s="105" t="s">
        <v>190</v>
      </c>
      <c r="B22" s="106"/>
      <c r="C22" s="106"/>
      <c r="D22" s="102" t="s">
        <v>195</v>
      </c>
      <c r="E22" s="102"/>
      <c r="F22" s="107"/>
      <c r="G22" s="108"/>
      <c r="H22" s="108"/>
      <c r="I22" s="108"/>
      <c r="J22" s="15" t="s">
        <v>206</v>
      </c>
    </row>
    <row r="23" spans="1:10" ht="18" customHeight="1" x14ac:dyDescent="0.25">
      <c r="A23" s="105" t="s">
        <v>191</v>
      </c>
      <c r="B23" s="106"/>
      <c r="C23" s="106"/>
      <c r="D23" s="102" t="s">
        <v>196</v>
      </c>
      <c r="E23" s="102"/>
      <c r="F23" s="90">
        <f ca="1">H19</f>
        <v>0</v>
      </c>
      <c r="G23" s="109"/>
      <c r="H23" s="109"/>
      <c r="I23" s="109"/>
      <c r="J23" s="15" t="s">
        <v>206</v>
      </c>
    </row>
    <row r="24" spans="1:10" ht="18" customHeight="1" x14ac:dyDescent="0.25">
      <c r="A24" s="96" t="s">
        <v>192</v>
      </c>
      <c r="B24" s="97"/>
      <c r="C24" s="97"/>
      <c r="D24" s="103" t="s">
        <v>196</v>
      </c>
      <c r="E24" s="103"/>
      <c r="F24" s="110">
        <f ca="1">H19*0.21</f>
        <v>0</v>
      </c>
      <c r="G24" s="111"/>
      <c r="H24" s="111"/>
      <c r="I24" s="111"/>
      <c r="J24" s="15" t="s">
        <v>206</v>
      </c>
    </row>
    <row r="25" spans="1:10" ht="18" customHeight="1" thickBot="1" x14ac:dyDescent="0.3">
      <c r="A25" s="100" t="s">
        <v>193</v>
      </c>
      <c r="B25" s="101"/>
      <c r="C25" s="101"/>
      <c r="D25" s="104">
        <f ca="1">D26-(F23+F24)</f>
        <v>0</v>
      </c>
      <c r="E25" s="104"/>
      <c r="F25" s="104"/>
      <c r="G25" s="104"/>
      <c r="H25" s="104"/>
      <c r="I25" s="104"/>
      <c r="J25" s="16" t="s">
        <v>206</v>
      </c>
    </row>
    <row r="26" spans="1:10" ht="18" customHeight="1" thickBot="1" x14ac:dyDescent="0.3">
      <c r="A26" s="120" t="s">
        <v>194</v>
      </c>
      <c r="B26" s="121"/>
      <c r="C26" s="121"/>
      <c r="D26" s="122">
        <f ca="1">ROUND(F23+F24,0)</f>
        <v>0</v>
      </c>
      <c r="E26" s="122"/>
      <c r="F26" s="122"/>
      <c r="G26" s="122"/>
      <c r="H26" s="122"/>
      <c r="I26" s="122"/>
      <c r="J26" s="17" t="s">
        <v>206</v>
      </c>
    </row>
    <row r="27" spans="1:10" x14ac:dyDescent="0.25">
      <c r="A27" s="8"/>
      <c r="B27" s="6"/>
      <c r="C27" s="6"/>
      <c r="D27" s="6"/>
      <c r="E27" s="6"/>
      <c r="F27" s="6"/>
      <c r="G27" s="6"/>
      <c r="H27" s="6"/>
      <c r="I27" s="6"/>
      <c r="J27" s="7"/>
    </row>
    <row r="28" spans="1:10" x14ac:dyDescent="0.25">
      <c r="A28" s="8"/>
      <c r="B28" s="6"/>
      <c r="C28" s="6"/>
      <c r="D28" s="6"/>
      <c r="E28" s="6"/>
      <c r="F28" s="6"/>
      <c r="G28" s="6"/>
      <c r="H28" s="6"/>
      <c r="I28" s="6"/>
      <c r="J28" s="7"/>
    </row>
    <row r="29" spans="1:10" x14ac:dyDescent="0.25">
      <c r="A29" s="8"/>
      <c r="B29" s="18" t="s">
        <v>198</v>
      </c>
      <c r="C29" s="89"/>
      <c r="D29" s="89"/>
      <c r="E29" s="18"/>
      <c r="F29" s="18" t="s">
        <v>209</v>
      </c>
      <c r="G29" s="88"/>
      <c r="H29" s="89"/>
      <c r="I29" s="18"/>
      <c r="J29" s="7"/>
    </row>
    <row r="30" spans="1:10" ht="6.75" customHeight="1" x14ac:dyDescent="0.25">
      <c r="A30" s="8"/>
      <c r="B30" s="86" t="s">
        <v>197</v>
      </c>
      <c r="C30" s="86"/>
      <c r="D30" s="86"/>
      <c r="E30" s="86"/>
      <c r="F30" s="86"/>
      <c r="G30" s="86"/>
      <c r="H30" s="86"/>
      <c r="I30" s="86"/>
      <c r="J30" s="7"/>
    </row>
    <row r="31" spans="1:10" x14ac:dyDescent="0.25">
      <c r="A31" s="8"/>
      <c r="B31" s="6"/>
      <c r="C31" s="6"/>
      <c r="D31" s="6"/>
      <c r="E31" s="6"/>
      <c r="F31" s="6"/>
      <c r="G31" s="6"/>
      <c r="H31" s="6"/>
      <c r="I31" s="6"/>
      <c r="J31" s="7"/>
    </row>
    <row r="32" spans="1:10" x14ac:dyDescent="0.25">
      <c r="A32" s="8"/>
      <c r="B32" s="86"/>
      <c r="C32" s="86"/>
      <c r="D32" s="86"/>
      <c r="E32" s="86"/>
      <c r="F32" s="86"/>
      <c r="G32" s="86"/>
      <c r="H32" s="86"/>
      <c r="I32" s="86"/>
      <c r="J32" s="7"/>
    </row>
    <row r="33" spans="1:10" x14ac:dyDescent="0.25">
      <c r="A33" s="8"/>
      <c r="B33" s="6"/>
      <c r="C33" s="6"/>
      <c r="D33" s="6"/>
      <c r="E33" s="6"/>
      <c r="F33" s="6"/>
      <c r="G33" s="6"/>
      <c r="H33" s="6"/>
      <c r="I33" s="6"/>
      <c r="J33" s="7"/>
    </row>
    <row r="34" spans="1:10" x14ac:dyDescent="0.25">
      <c r="A34" s="8"/>
      <c r="B34" s="6"/>
      <c r="C34" s="6"/>
      <c r="D34" s="6"/>
      <c r="E34" s="6"/>
      <c r="F34" s="6"/>
      <c r="G34" s="6"/>
      <c r="H34" s="6"/>
      <c r="I34" s="6"/>
      <c r="J34" s="7"/>
    </row>
    <row r="35" spans="1:10" x14ac:dyDescent="0.25">
      <c r="A35" s="8"/>
      <c r="B35" s="6"/>
      <c r="C35" s="6"/>
      <c r="D35" s="6"/>
      <c r="E35" s="6"/>
      <c r="F35" s="6"/>
      <c r="G35" s="6"/>
      <c r="H35" s="6"/>
      <c r="I35" s="6"/>
      <c r="J35" s="7"/>
    </row>
    <row r="36" spans="1:10" ht="5.25" customHeight="1" x14ac:dyDescent="0.25">
      <c r="A36" s="8"/>
      <c r="B36" s="86" t="s">
        <v>197</v>
      </c>
      <c r="C36" s="86"/>
      <c r="D36" s="86"/>
      <c r="E36" s="86"/>
      <c r="F36" s="86"/>
      <c r="G36" s="86"/>
      <c r="H36" s="86"/>
      <c r="I36" s="86"/>
      <c r="J36" s="7"/>
    </row>
    <row r="37" spans="1:10" ht="15.75" thickBot="1" x14ac:dyDescent="0.3">
      <c r="A37" s="19"/>
      <c r="B37" s="20"/>
      <c r="C37" s="87" t="s">
        <v>199</v>
      </c>
      <c r="D37" s="87"/>
      <c r="E37" s="20"/>
      <c r="F37" s="20"/>
      <c r="G37" s="87" t="s">
        <v>200</v>
      </c>
      <c r="H37" s="87"/>
      <c r="I37" s="87"/>
      <c r="J37" s="21"/>
    </row>
    <row r="40" spans="1:10" ht="80.25" customHeight="1" x14ac:dyDescent="0.25"/>
    <row r="41" spans="1:10" x14ac:dyDescent="0.25">
      <c r="A41" s="115" t="s">
        <v>172</v>
      </c>
      <c r="B41" s="115"/>
      <c r="C41" s="115"/>
      <c r="D41" s="115"/>
      <c r="E41" s="115"/>
      <c r="F41" s="115"/>
      <c r="G41" s="115"/>
      <c r="H41" s="115"/>
      <c r="I41" s="115"/>
      <c r="J41" s="115"/>
    </row>
    <row r="43" spans="1:10" s="24" customFormat="1" ht="22.5" customHeight="1" x14ac:dyDescent="0.25">
      <c r="A43" s="22" t="s">
        <v>169</v>
      </c>
      <c r="B43" s="128" t="s">
        <v>170</v>
      </c>
      <c r="C43" s="129"/>
      <c r="D43" s="129"/>
      <c r="E43" s="130"/>
      <c r="F43" s="23" t="s">
        <v>171</v>
      </c>
      <c r="G43" s="23"/>
      <c r="H43" s="23"/>
      <c r="I43" s="23" t="s">
        <v>18</v>
      </c>
      <c r="J43" s="23" t="s">
        <v>70</v>
      </c>
    </row>
    <row r="44" spans="1:10" s="28" customFormat="1" ht="22.5" customHeight="1" x14ac:dyDescent="0.25">
      <c r="A44" s="25">
        <v>13</v>
      </c>
      <c r="B44" s="114" t="s">
        <v>158</v>
      </c>
      <c r="C44" s="114"/>
      <c r="D44" s="114"/>
      <c r="E44" s="114"/>
      <c r="F44" s="26" t="s">
        <v>201</v>
      </c>
      <c r="G44" s="26"/>
      <c r="H44" s="26"/>
      <c r="I44" s="27">
        <f>'01 01 Pol'!G7</f>
        <v>0</v>
      </c>
      <c r="J44" s="26" t="str">
        <f>IF(I61=0,"",I44/I61*100)</f>
        <v/>
      </c>
    </row>
    <row r="45" spans="1:10" s="28" customFormat="1" ht="22.5" customHeight="1" x14ac:dyDescent="0.25">
      <c r="A45" s="25">
        <v>16</v>
      </c>
      <c r="B45" s="131" t="s">
        <v>205</v>
      </c>
      <c r="C45" s="132"/>
      <c r="D45" s="132"/>
      <c r="E45" s="133"/>
      <c r="F45" s="26" t="s">
        <v>201</v>
      </c>
      <c r="G45" s="26"/>
      <c r="H45" s="26"/>
      <c r="I45" s="27">
        <f>'01 01 Pol'!G9</f>
        <v>0</v>
      </c>
      <c r="J45" s="26" t="str">
        <f>IF(I61=0,"",I45/I61*100)</f>
        <v/>
      </c>
    </row>
    <row r="46" spans="1:10" s="28" customFormat="1" ht="22.5" customHeight="1" x14ac:dyDescent="0.25">
      <c r="A46" s="25">
        <v>17</v>
      </c>
      <c r="B46" s="114" t="s">
        <v>32</v>
      </c>
      <c r="C46" s="114"/>
      <c r="D46" s="114"/>
      <c r="E46" s="114"/>
      <c r="F46" s="26" t="s">
        <v>201</v>
      </c>
      <c r="G46" s="26"/>
      <c r="H46" s="26"/>
      <c r="I46" s="27">
        <f>'01 01 Pol'!G12</f>
        <v>0</v>
      </c>
      <c r="J46" s="26" t="str">
        <f>IF(I61=0,"",I46/I61*100)</f>
        <v/>
      </c>
    </row>
    <row r="47" spans="1:10" s="28" customFormat="1" ht="22.5" customHeight="1" x14ac:dyDescent="0.25">
      <c r="A47" s="25">
        <v>31</v>
      </c>
      <c r="B47" s="114" t="s">
        <v>37</v>
      </c>
      <c r="C47" s="114"/>
      <c r="D47" s="114"/>
      <c r="E47" s="114"/>
      <c r="F47" s="26" t="s">
        <v>201</v>
      </c>
      <c r="G47" s="26"/>
      <c r="H47" s="26"/>
      <c r="I47" s="27">
        <f>'01 01 Pol'!G15</f>
        <v>0</v>
      </c>
      <c r="J47" s="26" t="str">
        <f>IF(I61=0,"",I47/I61*100)</f>
        <v/>
      </c>
    </row>
    <row r="48" spans="1:10" s="28" customFormat="1" ht="22.5" customHeight="1" x14ac:dyDescent="0.25">
      <c r="A48" s="25">
        <v>41</v>
      </c>
      <c r="B48" s="114" t="s">
        <v>159</v>
      </c>
      <c r="C48" s="114"/>
      <c r="D48" s="114"/>
      <c r="E48" s="114"/>
      <c r="F48" s="26" t="s">
        <v>201</v>
      </c>
      <c r="G48" s="26"/>
      <c r="H48" s="26"/>
      <c r="I48" s="27">
        <f>'01 01 Pol'!G17</f>
        <v>0</v>
      </c>
      <c r="J48" s="26" t="str">
        <f>IF(I61=0,"",I48/I61*100)</f>
        <v/>
      </c>
    </row>
    <row r="49" spans="1:10" s="28" customFormat="1" ht="22.5" customHeight="1" x14ac:dyDescent="0.25">
      <c r="A49" s="25">
        <v>61</v>
      </c>
      <c r="B49" s="114" t="s">
        <v>160</v>
      </c>
      <c r="C49" s="114"/>
      <c r="D49" s="114"/>
      <c r="E49" s="114"/>
      <c r="F49" s="26" t="s">
        <v>201</v>
      </c>
      <c r="G49" s="26"/>
      <c r="H49" s="26"/>
      <c r="I49" s="27">
        <f>'01 01 Pol'!G22</f>
        <v>0</v>
      </c>
      <c r="J49" s="26" t="str">
        <f>IF(I61=0,"",I49/I61*100)</f>
        <v/>
      </c>
    </row>
    <row r="50" spans="1:10" s="28" customFormat="1" ht="22.5" customHeight="1" x14ac:dyDescent="0.25">
      <c r="A50" s="25">
        <v>712</v>
      </c>
      <c r="B50" s="114" t="s">
        <v>161</v>
      </c>
      <c r="C50" s="114"/>
      <c r="D50" s="114"/>
      <c r="E50" s="114"/>
      <c r="F50" s="26" t="s">
        <v>202</v>
      </c>
      <c r="G50" s="26"/>
      <c r="H50" s="26"/>
      <c r="I50" s="27">
        <f>'01 01 Pol'!G27</f>
        <v>0</v>
      </c>
      <c r="J50" s="26" t="str">
        <f>IF(I61=0,"",I50/I61*100)</f>
        <v/>
      </c>
    </row>
    <row r="51" spans="1:10" s="28" customFormat="1" ht="22.5" customHeight="1" x14ac:dyDescent="0.25">
      <c r="A51" s="25">
        <v>721</v>
      </c>
      <c r="B51" s="114" t="s">
        <v>62</v>
      </c>
      <c r="C51" s="114"/>
      <c r="D51" s="114"/>
      <c r="E51" s="114"/>
      <c r="F51" s="26" t="s">
        <v>202</v>
      </c>
      <c r="G51" s="26"/>
      <c r="H51" s="26"/>
      <c r="I51" s="27">
        <f>'01 01 Pol'!G30</f>
        <v>0</v>
      </c>
      <c r="J51" s="26" t="str">
        <f>IF(I61=0,"",I51/I61*100)</f>
        <v/>
      </c>
    </row>
    <row r="52" spans="1:10" s="28" customFormat="1" ht="22.5" customHeight="1" x14ac:dyDescent="0.25">
      <c r="A52" s="25">
        <v>762</v>
      </c>
      <c r="B52" s="114" t="s">
        <v>71</v>
      </c>
      <c r="C52" s="114"/>
      <c r="D52" s="114"/>
      <c r="E52" s="114"/>
      <c r="F52" s="26" t="s">
        <v>202</v>
      </c>
      <c r="G52" s="26"/>
      <c r="H52" s="26"/>
      <c r="I52" s="27">
        <f>'01 01 Pol'!G34</f>
        <v>0</v>
      </c>
      <c r="J52" s="26" t="str">
        <f>IF(I61=0,"",I52/I61*100)</f>
        <v/>
      </c>
    </row>
    <row r="53" spans="1:10" s="28" customFormat="1" ht="22.5" customHeight="1" x14ac:dyDescent="0.25">
      <c r="A53" s="25">
        <v>764</v>
      </c>
      <c r="B53" s="114" t="s">
        <v>77</v>
      </c>
      <c r="C53" s="114"/>
      <c r="D53" s="114"/>
      <c r="E53" s="114"/>
      <c r="F53" s="26" t="s">
        <v>202</v>
      </c>
      <c r="G53" s="26"/>
      <c r="H53" s="26"/>
      <c r="I53" s="27">
        <f>'01 01 Pol'!G38</f>
        <v>0</v>
      </c>
      <c r="J53" s="26" t="str">
        <f>IF(I61=0,"",I53/I61*100)</f>
        <v/>
      </c>
    </row>
    <row r="54" spans="1:10" s="28" customFormat="1" ht="22.5" customHeight="1" x14ac:dyDescent="0.25">
      <c r="A54" s="25" t="s">
        <v>162</v>
      </c>
      <c r="B54" s="114" t="s">
        <v>163</v>
      </c>
      <c r="C54" s="114"/>
      <c r="D54" s="114"/>
      <c r="E54" s="114"/>
      <c r="F54" s="26" t="s">
        <v>202</v>
      </c>
      <c r="G54" s="26"/>
      <c r="H54" s="26"/>
      <c r="I54" s="27">
        <f>'01 01 Pol'!G47+'01 01 Pol'!G49</f>
        <v>0</v>
      </c>
      <c r="J54" s="26" t="str">
        <f>IF(I61=0,"",I54/I61*100)</f>
        <v/>
      </c>
    </row>
    <row r="55" spans="1:10" s="28" customFormat="1" ht="22.5" customHeight="1" x14ac:dyDescent="0.25">
      <c r="A55" s="25">
        <v>94</v>
      </c>
      <c r="B55" s="114" t="s">
        <v>164</v>
      </c>
      <c r="C55" s="114"/>
      <c r="D55" s="114"/>
      <c r="E55" s="114"/>
      <c r="F55" s="26" t="s">
        <v>201</v>
      </c>
      <c r="G55" s="26"/>
      <c r="H55" s="26"/>
      <c r="I55" s="27">
        <f>'01 01 Pol'!G52</f>
        <v>0</v>
      </c>
      <c r="J55" s="26" t="str">
        <f>IF(I61=0,"",I55/I61*100)</f>
        <v/>
      </c>
    </row>
    <row r="56" spans="1:10" s="28" customFormat="1" ht="22.5" customHeight="1" x14ac:dyDescent="0.25">
      <c r="A56" s="25">
        <v>96</v>
      </c>
      <c r="B56" s="114" t="s">
        <v>203</v>
      </c>
      <c r="C56" s="114"/>
      <c r="D56" s="114"/>
      <c r="E56" s="114"/>
      <c r="F56" s="26" t="s">
        <v>201</v>
      </c>
      <c r="G56" s="26"/>
      <c r="H56" s="26"/>
      <c r="I56" s="27">
        <f>'01 01 Pol'!G57</f>
        <v>0</v>
      </c>
      <c r="J56" s="26" t="str">
        <f>IF(I61=0,"",I56/I61*100)</f>
        <v/>
      </c>
    </row>
    <row r="57" spans="1:10" s="28" customFormat="1" ht="22.5" customHeight="1" x14ac:dyDescent="0.25">
      <c r="A57" s="25" t="s">
        <v>141</v>
      </c>
      <c r="B57" s="131" t="s">
        <v>142</v>
      </c>
      <c r="C57" s="132"/>
      <c r="D57" s="132"/>
      <c r="E57" s="133"/>
      <c r="F57" s="26" t="s">
        <v>204</v>
      </c>
      <c r="G57" s="26"/>
      <c r="H57" s="26"/>
      <c r="I57" s="27">
        <f>'01 01 Pol'!G72</f>
        <v>0</v>
      </c>
      <c r="J57" s="26" t="str">
        <f>IF(I61=0,"",I57/I61*100)</f>
        <v/>
      </c>
    </row>
    <row r="58" spans="1:10" s="28" customFormat="1" ht="22.5" customHeight="1" x14ac:dyDescent="0.25">
      <c r="A58" s="25" t="s">
        <v>124</v>
      </c>
      <c r="B58" s="114" t="s">
        <v>125</v>
      </c>
      <c r="C58" s="114"/>
      <c r="D58" s="114"/>
      <c r="E58" s="114"/>
      <c r="F58" s="26" t="s">
        <v>202</v>
      </c>
      <c r="G58" s="26"/>
      <c r="H58" s="26"/>
      <c r="I58" s="27">
        <f>'01 01 Pol'!G63</f>
        <v>0</v>
      </c>
      <c r="J58" s="26" t="str">
        <f>IF(I61=0,"",I58/I61*100)</f>
        <v/>
      </c>
    </row>
    <row r="59" spans="1:10" s="28" customFormat="1" ht="22.5" customHeight="1" x14ac:dyDescent="0.25">
      <c r="A59" s="25" t="s">
        <v>165</v>
      </c>
      <c r="B59" s="114" t="s">
        <v>137</v>
      </c>
      <c r="C59" s="114"/>
      <c r="D59" s="114"/>
      <c r="E59" s="114"/>
      <c r="F59" s="26" t="s">
        <v>207</v>
      </c>
      <c r="G59" s="26"/>
      <c r="H59" s="26"/>
      <c r="I59" s="27">
        <f>'01 01 Pol'!G69</f>
        <v>0</v>
      </c>
      <c r="J59" s="26" t="str">
        <f>IF(I61=0,"",I59/I61*100)</f>
        <v/>
      </c>
    </row>
    <row r="60" spans="1:10" s="28" customFormat="1" ht="22.5" customHeight="1" x14ac:dyDescent="0.25">
      <c r="A60" s="25" t="s">
        <v>166</v>
      </c>
      <c r="B60" s="114" t="s">
        <v>167</v>
      </c>
      <c r="C60" s="114"/>
      <c r="D60" s="114"/>
      <c r="E60" s="114"/>
      <c r="F60" s="26" t="s">
        <v>166</v>
      </c>
      <c r="G60" s="26"/>
      <c r="H60" s="26"/>
      <c r="I60" s="27">
        <f>'01 01 Pol'!G59</f>
        <v>0</v>
      </c>
      <c r="J60" s="26" t="str">
        <f>IF(I61=0,"",I60/I61*100)</f>
        <v/>
      </c>
    </row>
    <row r="61" spans="1:10" s="24" customFormat="1" ht="22.5" customHeight="1" x14ac:dyDescent="0.25">
      <c r="A61" s="125" t="s">
        <v>168</v>
      </c>
      <c r="B61" s="126"/>
      <c r="C61" s="126"/>
      <c r="D61" s="126"/>
      <c r="E61" s="127"/>
      <c r="F61" s="29"/>
      <c r="G61" s="29"/>
      <c r="H61" s="29"/>
      <c r="I61" s="30">
        <f>SUM(I44:I60)</f>
        <v>0</v>
      </c>
      <c r="J61" s="29">
        <f>SUM(J44:J60)</f>
        <v>0</v>
      </c>
    </row>
  </sheetData>
  <sheetProtection algorithmName="SHA-512" hashValue="WMbBbFPCgot5+QLLvJjbgi/Rl5AD1SsPW/v9CEsHKzVcaI2Z2yDO2vzjGBUq8lsbuOqZ1aMMrFZnjEUXT/0ZMQ==" saltValue="NwkEm8jb6uHu7xdOZKJfTg==" spinCount="100000" sheet="1" selectLockedCells="1"/>
  <mergeCells count="89">
    <mergeCell ref="A61:E61"/>
    <mergeCell ref="B43:E43"/>
    <mergeCell ref="B55:E55"/>
    <mergeCell ref="B56:E56"/>
    <mergeCell ref="B58:E58"/>
    <mergeCell ref="B59:E59"/>
    <mergeCell ref="B60:E60"/>
    <mergeCell ref="B49:E49"/>
    <mergeCell ref="B50:E50"/>
    <mergeCell ref="B51:E51"/>
    <mergeCell ref="B52:E52"/>
    <mergeCell ref="B53:E53"/>
    <mergeCell ref="B54:E54"/>
    <mergeCell ref="B48:E48"/>
    <mergeCell ref="B57:E57"/>
    <mergeCell ref="B45:E45"/>
    <mergeCell ref="B44:E44"/>
    <mergeCell ref="B46:E46"/>
    <mergeCell ref="B47:E47"/>
    <mergeCell ref="A41:J41"/>
    <mergeCell ref="A2:B2"/>
    <mergeCell ref="A3:B3"/>
    <mergeCell ref="A4:B4"/>
    <mergeCell ref="A5:B5"/>
    <mergeCell ref="A26:C26"/>
    <mergeCell ref="D26:I26"/>
    <mergeCell ref="C9:F9"/>
    <mergeCell ref="D10:F10"/>
    <mergeCell ref="C11:I11"/>
    <mergeCell ref="H9:I9"/>
    <mergeCell ref="C5:F5"/>
    <mergeCell ref="C6:F6"/>
    <mergeCell ref="F16:G16"/>
    <mergeCell ref="F17:G17"/>
    <mergeCell ref="C13:H13"/>
    <mergeCell ref="H14:J14"/>
    <mergeCell ref="H15:J15"/>
    <mergeCell ref="H16:J16"/>
    <mergeCell ref="H17:J17"/>
    <mergeCell ref="F14:G14"/>
    <mergeCell ref="F15:G15"/>
    <mergeCell ref="A19:C19"/>
    <mergeCell ref="D14:E14"/>
    <mergeCell ref="D15:E15"/>
    <mergeCell ref="D16:E16"/>
    <mergeCell ref="D17:E17"/>
    <mergeCell ref="D18:E18"/>
    <mergeCell ref="D19:E19"/>
    <mergeCell ref="A14:C14"/>
    <mergeCell ref="A15:C15"/>
    <mergeCell ref="A16:C16"/>
    <mergeCell ref="A17:C17"/>
    <mergeCell ref="A18:C18"/>
    <mergeCell ref="F21:I21"/>
    <mergeCell ref="F22:I22"/>
    <mergeCell ref="F23:I23"/>
    <mergeCell ref="F24:I24"/>
    <mergeCell ref="F18:G18"/>
    <mergeCell ref="G29:H29"/>
    <mergeCell ref="C29:D29"/>
    <mergeCell ref="H18:J18"/>
    <mergeCell ref="H19:J19"/>
    <mergeCell ref="A24:C24"/>
    <mergeCell ref="F19:G19"/>
    <mergeCell ref="A20:I20"/>
    <mergeCell ref="A25:C25"/>
    <mergeCell ref="D21:E21"/>
    <mergeCell ref="D22:E22"/>
    <mergeCell ref="D23:E23"/>
    <mergeCell ref="D24:E24"/>
    <mergeCell ref="D25:I25"/>
    <mergeCell ref="A21:C21"/>
    <mergeCell ref="A22:C22"/>
    <mergeCell ref="A23:C23"/>
    <mergeCell ref="B32:I32"/>
    <mergeCell ref="B30:I30"/>
    <mergeCell ref="B36:I36"/>
    <mergeCell ref="C37:D37"/>
    <mergeCell ref="G37:I37"/>
    <mergeCell ref="A1:J1"/>
    <mergeCell ref="D2:J2"/>
    <mergeCell ref="D3:J3"/>
    <mergeCell ref="D4:J4"/>
    <mergeCell ref="H8:I8"/>
    <mergeCell ref="A8:B8"/>
    <mergeCell ref="C8:F8"/>
    <mergeCell ref="C7:F7"/>
    <mergeCell ref="H5:I5"/>
    <mergeCell ref="H6:I6"/>
  </mergeCells>
  <printOptions horizontalCentered="1"/>
  <pageMargins left="0.82677165354330717" right="0.82677165354330717" top="0.74803149606299213" bottom="1.9291338582677167" header="0.31496062992125984" footer="0.31496062992125984"/>
  <pageSetup paperSize="9" scale="90" fitToHeight="0" orientation="portrait" r:id="rId1"/>
  <ignoredErrors>
    <ignoredError sqref="C3:C4 D21:D24" numberStoredAsText="1"/>
    <ignoredError sqref="F23:F24 H14:H19 I44:I61 J44:J61 D25:D26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zoomScaleNormal="100" workbookViewId="0">
      <pane ySplit="6" topLeftCell="A7" activePane="bottomLeft" state="frozen"/>
      <selection pane="bottomLeft" activeCell="F8" sqref="F8"/>
    </sheetView>
  </sheetViews>
  <sheetFormatPr defaultRowHeight="15" x14ac:dyDescent="0.25"/>
  <cols>
    <col min="1" max="1" width="4.7109375" style="2" customWidth="1"/>
    <col min="2" max="2" width="15.28515625" style="2" customWidth="1"/>
    <col min="3" max="3" width="48.7109375" style="2" customWidth="1"/>
    <col min="4" max="4" width="7.42578125" style="2" customWidth="1"/>
    <col min="5" max="6" width="10.5703125" style="2" customWidth="1"/>
    <col min="7" max="7" width="13.5703125" style="2" customWidth="1"/>
    <col min="8" max="8" width="9.140625" style="2"/>
    <col min="9" max="9" width="10.85546875" style="2" customWidth="1"/>
    <col min="10" max="16384" width="9.140625" style="2"/>
  </cols>
  <sheetData>
    <row r="1" spans="1:9" ht="15.75" x14ac:dyDescent="0.25">
      <c r="A1" s="134" t="s">
        <v>5</v>
      </c>
      <c r="B1" s="134"/>
      <c r="C1" s="134"/>
      <c r="D1" s="134"/>
      <c r="E1" s="134"/>
      <c r="F1" s="134"/>
      <c r="G1" s="134"/>
    </row>
    <row r="2" spans="1:9" ht="19.5" customHeight="1" x14ac:dyDescent="0.25">
      <c r="A2" s="31" t="s">
        <v>6</v>
      </c>
      <c r="B2" s="32">
        <v>2020001</v>
      </c>
      <c r="C2" s="135" t="s">
        <v>12</v>
      </c>
      <c r="D2" s="135"/>
      <c r="E2" s="135"/>
      <c r="F2" s="135"/>
      <c r="G2" s="136"/>
    </row>
    <row r="3" spans="1:9" ht="19.5" customHeight="1" x14ac:dyDescent="0.25">
      <c r="A3" s="31" t="s">
        <v>7</v>
      </c>
      <c r="B3" s="32" t="s">
        <v>9</v>
      </c>
      <c r="C3" s="135" t="s">
        <v>11</v>
      </c>
      <c r="D3" s="135"/>
      <c r="E3" s="135"/>
      <c r="F3" s="135"/>
      <c r="G3" s="136"/>
    </row>
    <row r="4" spans="1:9" ht="19.5" customHeight="1" x14ac:dyDescent="0.25">
      <c r="A4" s="33" t="s">
        <v>8</v>
      </c>
      <c r="B4" s="34" t="s">
        <v>9</v>
      </c>
      <c r="C4" s="137" t="s">
        <v>10</v>
      </c>
      <c r="D4" s="137"/>
      <c r="E4" s="137"/>
      <c r="F4" s="137"/>
      <c r="G4" s="138"/>
    </row>
    <row r="6" spans="1:9" ht="43.5" customHeight="1" x14ac:dyDescent="0.25">
      <c r="A6" s="35" t="s">
        <v>13</v>
      </c>
      <c r="B6" s="35" t="s">
        <v>14</v>
      </c>
      <c r="C6" s="35" t="s">
        <v>15</v>
      </c>
      <c r="D6" s="36" t="s">
        <v>16</v>
      </c>
      <c r="E6" s="36" t="s">
        <v>17</v>
      </c>
      <c r="F6" s="37" t="s">
        <v>23</v>
      </c>
      <c r="G6" s="36" t="s">
        <v>18</v>
      </c>
      <c r="H6" s="36" t="s">
        <v>19</v>
      </c>
      <c r="I6" s="38" t="s">
        <v>20</v>
      </c>
    </row>
    <row r="7" spans="1:9" ht="15" customHeight="1" x14ac:dyDescent="0.25">
      <c r="A7" s="39" t="s">
        <v>21</v>
      </c>
      <c r="B7" s="40">
        <v>13</v>
      </c>
      <c r="C7" s="40" t="s">
        <v>22</v>
      </c>
      <c r="D7" s="41"/>
      <c r="E7" s="41"/>
      <c r="F7" s="41"/>
      <c r="G7" s="42">
        <f>ROUNDUP(G8, 0)</f>
        <v>0</v>
      </c>
      <c r="H7" s="41"/>
      <c r="I7" s="41"/>
    </row>
    <row r="8" spans="1:9" ht="15" customHeight="1" x14ac:dyDescent="0.25">
      <c r="A8" s="43">
        <v>1</v>
      </c>
      <c r="B8" s="43" t="s">
        <v>24</v>
      </c>
      <c r="C8" s="44" t="s">
        <v>25</v>
      </c>
      <c r="D8" s="45" t="s">
        <v>26</v>
      </c>
      <c r="E8" s="46">
        <v>18</v>
      </c>
      <c r="F8" s="64"/>
      <c r="G8" s="47">
        <f>ROUND(E8*F8,0)</f>
        <v>0</v>
      </c>
      <c r="H8" s="65"/>
      <c r="I8" s="65"/>
    </row>
    <row r="9" spans="1:9" ht="15" customHeight="1" x14ac:dyDescent="0.25">
      <c r="A9" s="40" t="s">
        <v>21</v>
      </c>
      <c r="B9" s="40">
        <v>16</v>
      </c>
      <c r="C9" s="48" t="s">
        <v>27</v>
      </c>
      <c r="D9" s="49"/>
      <c r="E9" s="50"/>
      <c r="F9" s="51"/>
      <c r="G9" s="42">
        <f>SUM(G10:G11)</f>
        <v>0</v>
      </c>
      <c r="H9" s="66"/>
      <c r="I9" s="66"/>
    </row>
    <row r="10" spans="1:9" ht="15" customHeight="1" x14ac:dyDescent="0.25">
      <c r="A10" s="43">
        <v>2</v>
      </c>
      <c r="B10" s="43" t="s">
        <v>28</v>
      </c>
      <c r="C10" s="44" t="s">
        <v>93</v>
      </c>
      <c r="D10" s="45" t="s">
        <v>29</v>
      </c>
      <c r="E10" s="46">
        <v>7.56</v>
      </c>
      <c r="F10" s="64"/>
      <c r="G10" s="47">
        <f>ROUND(E10*F10,0)</f>
        <v>0</v>
      </c>
      <c r="H10" s="65"/>
      <c r="I10" s="65"/>
    </row>
    <row r="11" spans="1:9" ht="15" customHeight="1" x14ac:dyDescent="0.25">
      <c r="A11" s="43">
        <v>3</v>
      </c>
      <c r="B11" s="43" t="s">
        <v>30</v>
      </c>
      <c r="C11" s="44" t="s">
        <v>31</v>
      </c>
      <c r="D11" s="45" t="s">
        <v>29</v>
      </c>
      <c r="E11" s="46">
        <v>7.56</v>
      </c>
      <c r="F11" s="64"/>
      <c r="G11" s="47">
        <f>ROUND(E11*F11,0)</f>
        <v>0</v>
      </c>
      <c r="H11" s="65"/>
      <c r="I11" s="65"/>
    </row>
    <row r="12" spans="1:9" s="52" customFormat="1" ht="15" customHeight="1" x14ac:dyDescent="0.25">
      <c r="A12" s="40" t="s">
        <v>21</v>
      </c>
      <c r="B12" s="40">
        <v>17</v>
      </c>
      <c r="C12" s="48" t="s">
        <v>32</v>
      </c>
      <c r="D12" s="49"/>
      <c r="E12" s="50"/>
      <c r="F12" s="51"/>
      <c r="G12" s="42">
        <f>SUM(G13:G14)</f>
        <v>0</v>
      </c>
      <c r="H12" s="66"/>
      <c r="I12" s="66"/>
    </row>
    <row r="13" spans="1:9" ht="15" customHeight="1" x14ac:dyDescent="0.25">
      <c r="A13" s="43">
        <v>4</v>
      </c>
      <c r="B13" s="43" t="s">
        <v>33</v>
      </c>
      <c r="C13" s="44" t="s">
        <v>34</v>
      </c>
      <c r="D13" s="45" t="s">
        <v>29</v>
      </c>
      <c r="E13" s="46">
        <v>4.3600000000000003</v>
      </c>
      <c r="F13" s="64"/>
      <c r="G13" s="47">
        <f>ROUND(E13*F13,0)</f>
        <v>0</v>
      </c>
      <c r="H13" s="65"/>
      <c r="I13" s="65"/>
    </row>
    <row r="14" spans="1:9" ht="15" customHeight="1" x14ac:dyDescent="0.25">
      <c r="A14" s="43">
        <v>5</v>
      </c>
      <c r="B14" s="43" t="s">
        <v>35</v>
      </c>
      <c r="C14" s="44" t="s">
        <v>36</v>
      </c>
      <c r="D14" s="45" t="s">
        <v>29</v>
      </c>
      <c r="E14" s="46">
        <v>3.29</v>
      </c>
      <c r="F14" s="64"/>
      <c r="G14" s="47">
        <f>ROUND(E14*F14,0)</f>
        <v>0</v>
      </c>
      <c r="H14" s="65"/>
      <c r="I14" s="65"/>
    </row>
    <row r="15" spans="1:9" s="52" customFormat="1" ht="15" customHeight="1" x14ac:dyDescent="0.25">
      <c r="A15" s="40" t="s">
        <v>21</v>
      </c>
      <c r="B15" s="40">
        <v>31</v>
      </c>
      <c r="C15" s="48" t="s">
        <v>37</v>
      </c>
      <c r="D15" s="49"/>
      <c r="E15" s="50"/>
      <c r="F15" s="51"/>
      <c r="G15" s="42">
        <f>G16</f>
        <v>0</v>
      </c>
      <c r="H15" s="66"/>
      <c r="I15" s="66"/>
    </row>
    <row r="16" spans="1:9" ht="15" customHeight="1" x14ac:dyDescent="0.25">
      <c r="A16" s="43">
        <v>6</v>
      </c>
      <c r="B16" s="43" t="s">
        <v>38</v>
      </c>
      <c r="C16" s="44" t="s">
        <v>39</v>
      </c>
      <c r="D16" s="45" t="s">
        <v>40</v>
      </c>
      <c r="E16" s="46">
        <v>19</v>
      </c>
      <c r="F16" s="64"/>
      <c r="G16" s="47">
        <f>ROUND(E16*F16,0)</f>
        <v>0</v>
      </c>
      <c r="H16" s="65"/>
      <c r="I16" s="65"/>
    </row>
    <row r="17" spans="1:9" s="52" customFormat="1" ht="15" customHeight="1" x14ac:dyDescent="0.25">
      <c r="A17" s="40" t="s">
        <v>21</v>
      </c>
      <c r="B17" s="40">
        <v>41</v>
      </c>
      <c r="C17" s="48" t="s">
        <v>41</v>
      </c>
      <c r="D17" s="49"/>
      <c r="E17" s="50"/>
      <c r="F17" s="51"/>
      <c r="G17" s="42">
        <f>SUM(G18:G21)</f>
        <v>0</v>
      </c>
      <c r="H17" s="66"/>
      <c r="I17" s="66"/>
    </row>
    <row r="18" spans="1:9" ht="15" customHeight="1" x14ac:dyDescent="0.25">
      <c r="A18" s="43">
        <v>7</v>
      </c>
      <c r="B18" s="43" t="s">
        <v>42</v>
      </c>
      <c r="C18" s="53" t="s">
        <v>212</v>
      </c>
      <c r="D18" s="45" t="s">
        <v>43</v>
      </c>
      <c r="E18" s="46">
        <v>0.222</v>
      </c>
      <c r="F18" s="64"/>
      <c r="G18" s="47">
        <f>ROUND(E18*F18,0)</f>
        <v>0</v>
      </c>
      <c r="H18" s="65"/>
      <c r="I18" s="65"/>
    </row>
    <row r="19" spans="1:9" ht="15" customHeight="1" x14ac:dyDescent="0.25">
      <c r="A19" s="43">
        <v>8</v>
      </c>
      <c r="B19" s="43" t="s">
        <v>213</v>
      </c>
      <c r="C19" s="44" t="s">
        <v>46</v>
      </c>
      <c r="D19" s="45" t="s">
        <v>26</v>
      </c>
      <c r="E19" s="46">
        <v>63</v>
      </c>
      <c r="F19" s="64"/>
      <c r="G19" s="47">
        <f t="shared" ref="G19:G21" si="0">ROUND(E19*F19,0)</f>
        <v>0</v>
      </c>
      <c r="H19" s="65"/>
      <c r="I19" s="65"/>
    </row>
    <row r="20" spans="1:9" ht="15" customHeight="1" x14ac:dyDescent="0.25">
      <c r="A20" s="43">
        <v>9</v>
      </c>
      <c r="B20" s="43" t="s">
        <v>44</v>
      </c>
      <c r="C20" s="44" t="s">
        <v>47</v>
      </c>
      <c r="D20" s="45" t="s">
        <v>26</v>
      </c>
      <c r="E20" s="46">
        <v>63</v>
      </c>
      <c r="F20" s="64"/>
      <c r="G20" s="47">
        <f t="shared" si="0"/>
        <v>0</v>
      </c>
      <c r="H20" s="65"/>
      <c r="I20" s="65"/>
    </row>
    <row r="21" spans="1:9" ht="15" customHeight="1" x14ac:dyDescent="0.25">
      <c r="A21" s="43">
        <v>10</v>
      </c>
      <c r="B21" s="43" t="s">
        <v>45</v>
      </c>
      <c r="C21" s="44" t="s">
        <v>48</v>
      </c>
      <c r="D21" s="45" t="s">
        <v>26</v>
      </c>
      <c r="E21" s="46">
        <v>63</v>
      </c>
      <c r="F21" s="64"/>
      <c r="G21" s="47">
        <f t="shared" si="0"/>
        <v>0</v>
      </c>
      <c r="H21" s="65"/>
      <c r="I21" s="65"/>
    </row>
    <row r="22" spans="1:9" s="52" customFormat="1" ht="15" customHeight="1" x14ac:dyDescent="0.25">
      <c r="A22" s="40" t="s">
        <v>21</v>
      </c>
      <c r="B22" s="40">
        <v>61</v>
      </c>
      <c r="C22" s="48" t="s">
        <v>49</v>
      </c>
      <c r="D22" s="49"/>
      <c r="E22" s="50"/>
      <c r="F22" s="51"/>
      <c r="G22" s="42">
        <f>SUM(G23:G26)</f>
        <v>0</v>
      </c>
      <c r="H22" s="66"/>
      <c r="I22" s="66"/>
    </row>
    <row r="23" spans="1:9" ht="15" customHeight="1" x14ac:dyDescent="0.25">
      <c r="A23" s="43">
        <v>11</v>
      </c>
      <c r="B23" s="43" t="s">
        <v>50</v>
      </c>
      <c r="C23" s="44" t="s">
        <v>54</v>
      </c>
      <c r="D23" s="45" t="s">
        <v>40</v>
      </c>
      <c r="E23" s="46">
        <v>317</v>
      </c>
      <c r="F23" s="64"/>
      <c r="G23" s="47">
        <f>ROUND(E23*F23,0)</f>
        <v>0</v>
      </c>
      <c r="H23" s="65"/>
      <c r="I23" s="65"/>
    </row>
    <row r="24" spans="1:9" ht="15" customHeight="1" x14ac:dyDescent="0.25">
      <c r="A24" s="43">
        <v>12</v>
      </c>
      <c r="B24" s="43" t="s">
        <v>51</v>
      </c>
      <c r="C24" s="44" t="s">
        <v>55</v>
      </c>
      <c r="D24" s="45" t="s">
        <v>40</v>
      </c>
      <c r="E24" s="46">
        <v>19</v>
      </c>
      <c r="F24" s="64"/>
      <c r="G24" s="47">
        <f t="shared" ref="G24:G26" si="1">ROUND(E24*F24,0)</f>
        <v>0</v>
      </c>
      <c r="H24" s="65"/>
      <c r="I24" s="65"/>
    </row>
    <row r="25" spans="1:9" ht="15" customHeight="1" x14ac:dyDescent="0.25">
      <c r="A25" s="43">
        <v>13</v>
      </c>
      <c r="B25" s="43" t="s">
        <v>52</v>
      </c>
      <c r="C25" s="44" t="s">
        <v>56</v>
      </c>
      <c r="D25" s="45" t="s">
        <v>40</v>
      </c>
      <c r="E25" s="46">
        <v>19</v>
      </c>
      <c r="F25" s="64"/>
      <c r="G25" s="47">
        <f t="shared" si="1"/>
        <v>0</v>
      </c>
      <c r="H25" s="65"/>
      <c r="I25" s="65"/>
    </row>
    <row r="26" spans="1:9" ht="15" customHeight="1" x14ac:dyDescent="0.25">
      <c r="A26" s="43">
        <v>14</v>
      </c>
      <c r="B26" s="43" t="s">
        <v>53</v>
      </c>
      <c r="C26" s="44" t="s">
        <v>57</v>
      </c>
      <c r="D26" s="45" t="s">
        <v>40</v>
      </c>
      <c r="E26" s="46">
        <v>19</v>
      </c>
      <c r="F26" s="64"/>
      <c r="G26" s="47">
        <f t="shared" si="1"/>
        <v>0</v>
      </c>
      <c r="H26" s="65"/>
      <c r="I26" s="65"/>
    </row>
    <row r="27" spans="1:9" s="52" customFormat="1" ht="15" customHeight="1" x14ac:dyDescent="0.25">
      <c r="A27" s="40" t="s">
        <v>21</v>
      </c>
      <c r="B27" s="40">
        <v>712</v>
      </c>
      <c r="C27" s="48" t="s">
        <v>58</v>
      </c>
      <c r="D27" s="49"/>
      <c r="E27" s="50"/>
      <c r="F27" s="51"/>
      <c r="G27" s="42">
        <f>SUM(G28:G29)</f>
        <v>0</v>
      </c>
      <c r="H27" s="66"/>
      <c r="I27" s="66"/>
    </row>
    <row r="28" spans="1:9" ht="15" customHeight="1" x14ac:dyDescent="0.25">
      <c r="A28" s="43">
        <v>15</v>
      </c>
      <c r="B28" s="43" t="s">
        <v>59</v>
      </c>
      <c r="C28" s="44" t="s">
        <v>94</v>
      </c>
      <c r="D28" s="45" t="s">
        <v>40</v>
      </c>
      <c r="E28" s="46">
        <v>180</v>
      </c>
      <c r="F28" s="64"/>
      <c r="G28" s="47">
        <f>ROUND(E28*F28,0)</f>
        <v>0</v>
      </c>
      <c r="H28" s="65"/>
      <c r="I28" s="65"/>
    </row>
    <row r="29" spans="1:9" ht="15" customHeight="1" x14ac:dyDescent="0.25">
      <c r="A29" s="43">
        <v>16</v>
      </c>
      <c r="B29" s="43" t="s">
        <v>60</v>
      </c>
      <c r="C29" s="44" t="s">
        <v>61</v>
      </c>
      <c r="D29" s="45" t="s">
        <v>40</v>
      </c>
      <c r="E29" s="46">
        <v>180</v>
      </c>
      <c r="F29" s="64"/>
      <c r="G29" s="47">
        <f>ROUND(E29*F29,0)</f>
        <v>0</v>
      </c>
      <c r="H29" s="65"/>
      <c r="I29" s="65"/>
    </row>
    <row r="30" spans="1:9" s="52" customFormat="1" ht="15" customHeight="1" x14ac:dyDescent="0.25">
      <c r="A30" s="40" t="s">
        <v>21</v>
      </c>
      <c r="B30" s="40">
        <v>721</v>
      </c>
      <c r="C30" s="48" t="s">
        <v>62</v>
      </c>
      <c r="D30" s="49"/>
      <c r="E30" s="50"/>
      <c r="F30" s="51"/>
      <c r="G30" s="42">
        <f>SUM(G31:G33)</f>
        <v>0</v>
      </c>
      <c r="H30" s="66"/>
      <c r="I30" s="66"/>
    </row>
    <row r="31" spans="1:9" ht="15" customHeight="1" x14ac:dyDescent="0.25">
      <c r="A31" s="43">
        <v>17</v>
      </c>
      <c r="B31" s="43" t="s">
        <v>63</v>
      </c>
      <c r="C31" s="44" t="s">
        <v>66</v>
      </c>
      <c r="D31" s="45" t="s">
        <v>69</v>
      </c>
      <c r="E31" s="46">
        <v>1</v>
      </c>
      <c r="F31" s="64"/>
      <c r="G31" s="47">
        <f>ROUND(E31*F31,0)</f>
        <v>0</v>
      </c>
      <c r="H31" s="65"/>
      <c r="I31" s="65"/>
    </row>
    <row r="32" spans="1:9" ht="15" customHeight="1" x14ac:dyDescent="0.25">
      <c r="A32" s="43">
        <v>18</v>
      </c>
      <c r="B32" s="43" t="s">
        <v>64</v>
      </c>
      <c r="C32" s="44" t="s">
        <v>67</v>
      </c>
      <c r="D32" s="45" t="s">
        <v>26</v>
      </c>
      <c r="E32" s="46">
        <v>18</v>
      </c>
      <c r="F32" s="64"/>
      <c r="G32" s="47">
        <f t="shared" ref="G32:G33" si="2">ROUND(E32*F32,0)</f>
        <v>0</v>
      </c>
      <c r="H32" s="65"/>
      <c r="I32" s="65"/>
    </row>
    <row r="33" spans="1:9" ht="15" customHeight="1" x14ac:dyDescent="0.25">
      <c r="A33" s="43">
        <v>19</v>
      </c>
      <c r="B33" s="43" t="s">
        <v>65</v>
      </c>
      <c r="C33" s="44" t="s">
        <v>68</v>
      </c>
      <c r="D33" s="45" t="s">
        <v>70</v>
      </c>
      <c r="E33" s="46">
        <v>168.36</v>
      </c>
      <c r="F33" s="64"/>
      <c r="G33" s="47">
        <f t="shared" si="2"/>
        <v>0</v>
      </c>
      <c r="H33" s="65"/>
      <c r="I33" s="65"/>
    </row>
    <row r="34" spans="1:9" s="52" customFormat="1" ht="15" customHeight="1" x14ac:dyDescent="0.25">
      <c r="A34" s="40" t="s">
        <v>21</v>
      </c>
      <c r="B34" s="40">
        <v>762</v>
      </c>
      <c r="C34" s="48" t="s">
        <v>71</v>
      </c>
      <c r="D34" s="49"/>
      <c r="E34" s="50"/>
      <c r="F34" s="51"/>
      <c r="G34" s="42">
        <f>SUM(G35:G37)</f>
        <v>0</v>
      </c>
      <c r="H34" s="66"/>
      <c r="I34" s="66"/>
    </row>
    <row r="35" spans="1:9" ht="15" customHeight="1" x14ac:dyDescent="0.25">
      <c r="A35" s="43">
        <v>20</v>
      </c>
      <c r="B35" s="43" t="s">
        <v>72</v>
      </c>
      <c r="C35" s="44" t="s">
        <v>95</v>
      </c>
      <c r="D35" s="45" t="s">
        <v>26</v>
      </c>
      <c r="E35" s="46">
        <v>115</v>
      </c>
      <c r="F35" s="64"/>
      <c r="G35" s="47">
        <f>ROUND(E35*F35,0)</f>
        <v>0</v>
      </c>
      <c r="H35" s="65"/>
      <c r="I35" s="65"/>
    </row>
    <row r="36" spans="1:9" ht="15" customHeight="1" x14ac:dyDescent="0.25">
      <c r="A36" s="43">
        <v>21</v>
      </c>
      <c r="B36" s="43" t="s">
        <v>73</v>
      </c>
      <c r="C36" s="44" t="s">
        <v>75</v>
      </c>
      <c r="D36" s="45" t="s">
        <v>40</v>
      </c>
      <c r="E36" s="46">
        <v>160</v>
      </c>
      <c r="F36" s="64"/>
      <c r="G36" s="47">
        <f t="shared" ref="G36:G37" si="3">ROUND(E36*F36,0)</f>
        <v>0</v>
      </c>
      <c r="H36" s="65"/>
      <c r="I36" s="65"/>
    </row>
    <row r="37" spans="1:9" ht="15" customHeight="1" x14ac:dyDescent="0.25">
      <c r="A37" s="43">
        <v>22</v>
      </c>
      <c r="B37" s="43" t="s">
        <v>74</v>
      </c>
      <c r="C37" s="44" t="s">
        <v>76</v>
      </c>
      <c r="D37" s="45" t="s">
        <v>40</v>
      </c>
      <c r="E37" s="46">
        <v>160</v>
      </c>
      <c r="F37" s="64"/>
      <c r="G37" s="47">
        <f t="shared" si="3"/>
        <v>0</v>
      </c>
      <c r="H37" s="65"/>
      <c r="I37" s="65"/>
    </row>
    <row r="38" spans="1:9" s="52" customFormat="1" ht="15" customHeight="1" x14ac:dyDescent="0.25">
      <c r="A38" s="40" t="s">
        <v>21</v>
      </c>
      <c r="B38" s="40">
        <v>764</v>
      </c>
      <c r="C38" s="48" t="s">
        <v>77</v>
      </c>
      <c r="D38" s="49"/>
      <c r="E38" s="50"/>
      <c r="F38" s="51"/>
      <c r="G38" s="42">
        <f>SUM(G39:G46)</f>
        <v>0</v>
      </c>
      <c r="H38" s="66"/>
      <c r="I38" s="66"/>
    </row>
    <row r="39" spans="1:9" ht="15" customHeight="1" x14ac:dyDescent="0.25">
      <c r="A39" s="43">
        <v>23</v>
      </c>
      <c r="B39" s="43" t="s">
        <v>78</v>
      </c>
      <c r="C39" s="44" t="s">
        <v>96</v>
      </c>
      <c r="D39" s="45" t="s">
        <v>26</v>
      </c>
      <c r="E39" s="46">
        <v>76</v>
      </c>
      <c r="F39" s="64"/>
      <c r="G39" s="47">
        <f>ROUND(E39*F39,0)</f>
        <v>0</v>
      </c>
      <c r="H39" s="65"/>
      <c r="I39" s="65"/>
    </row>
    <row r="40" spans="1:9" ht="15" customHeight="1" x14ac:dyDescent="0.25">
      <c r="A40" s="43">
        <v>24</v>
      </c>
      <c r="B40" s="43" t="s">
        <v>79</v>
      </c>
      <c r="C40" s="44" t="s">
        <v>86</v>
      </c>
      <c r="D40" s="45" t="s">
        <v>26</v>
      </c>
      <c r="E40" s="46">
        <v>9</v>
      </c>
      <c r="F40" s="64"/>
      <c r="G40" s="47">
        <f t="shared" ref="G40:G46" si="4">ROUND(E40*F40,0)</f>
        <v>0</v>
      </c>
      <c r="H40" s="65"/>
      <c r="I40" s="65"/>
    </row>
    <row r="41" spans="1:9" ht="15" customHeight="1" x14ac:dyDescent="0.25">
      <c r="A41" s="43">
        <v>25</v>
      </c>
      <c r="B41" s="43" t="s">
        <v>80</v>
      </c>
      <c r="C41" s="44" t="s">
        <v>87</v>
      </c>
      <c r="D41" s="45" t="s">
        <v>26</v>
      </c>
      <c r="E41" s="46">
        <v>19</v>
      </c>
      <c r="F41" s="64"/>
      <c r="G41" s="47">
        <f t="shared" si="4"/>
        <v>0</v>
      </c>
      <c r="H41" s="65"/>
      <c r="I41" s="65"/>
    </row>
    <row r="42" spans="1:9" ht="15" customHeight="1" x14ac:dyDescent="0.25">
      <c r="A42" s="43">
        <v>26</v>
      </c>
      <c r="B42" s="43" t="s">
        <v>81</v>
      </c>
      <c r="C42" s="44" t="s">
        <v>88</v>
      </c>
      <c r="D42" s="45" t="s">
        <v>69</v>
      </c>
      <c r="E42" s="46">
        <v>2</v>
      </c>
      <c r="F42" s="64"/>
      <c r="G42" s="47">
        <f t="shared" si="4"/>
        <v>0</v>
      </c>
      <c r="H42" s="65"/>
      <c r="I42" s="65"/>
    </row>
    <row r="43" spans="1:9" ht="15" customHeight="1" x14ac:dyDescent="0.25">
      <c r="A43" s="43">
        <v>27</v>
      </c>
      <c r="B43" s="43" t="s">
        <v>82</v>
      </c>
      <c r="C43" s="44" t="s">
        <v>89</v>
      </c>
      <c r="D43" s="45" t="s">
        <v>26</v>
      </c>
      <c r="E43" s="46">
        <v>6.5</v>
      </c>
      <c r="F43" s="64"/>
      <c r="G43" s="47">
        <f t="shared" si="4"/>
        <v>0</v>
      </c>
      <c r="H43" s="65"/>
      <c r="I43" s="65"/>
    </row>
    <row r="44" spans="1:9" ht="15" customHeight="1" x14ac:dyDescent="0.25">
      <c r="A44" s="43">
        <v>28</v>
      </c>
      <c r="B44" s="43" t="s">
        <v>83</v>
      </c>
      <c r="C44" s="44" t="s">
        <v>90</v>
      </c>
      <c r="D44" s="45" t="s">
        <v>26</v>
      </c>
      <c r="E44" s="46">
        <v>58</v>
      </c>
      <c r="F44" s="64"/>
      <c r="G44" s="47">
        <f t="shared" si="4"/>
        <v>0</v>
      </c>
      <c r="H44" s="65"/>
      <c r="I44" s="65"/>
    </row>
    <row r="45" spans="1:9" ht="27" customHeight="1" x14ac:dyDescent="0.25">
      <c r="A45" s="43">
        <v>29</v>
      </c>
      <c r="B45" s="43" t="s">
        <v>84</v>
      </c>
      <c r="C45" s="44" t="s">
        <v>91</v>
      </c>
      <c r="D45" s="45" t="s">
        <v>26</v>
      </c>
      <c r="E45" s="46">
        <v>19</v>
      </c>
      <c r="F45" s="64"/>
      <c r="G45" s="47">
        <f t="shared" si="4"/>
        <v>0</v>
      </c>
      <c r="H45" s="65"/>
      <c r="I45" s="65"/>
    </row>
    <row r="46" spans="1:9" ht="15" customHeight="1" x14ac:dyDescent="0.25">
      <c r="A46" s="43">
        <v>30</v>
      </c>
      <c r="B46" s="43" t="s">
        <v>85</v>
      </c>
      <c r="C46" s="44" t="s">
        <v>92</v>
      </c>
      <c r="D46" s="45" t="s">
        <v>70</v>
      </c>
      <c r="E46" s="46">
        <v>2.15</v>
      </c>
      <c r="F46" s="64"/>
      <c r="G46" s="47">
        <f t="shared" si="4"/>
        <v>0</v>
      </c>
      <c r="H46" s="65"/>
      <c r="I46" s="65"/>
    </row>
    <row r="47" spans="1:9" s="52" customFormat="1" ht="15" customHeight="1" x14ac:dyDescent="0.25">
      <c r="A47" s="40" t="s">
        <v>21</v>
      </c>
      <c r="B47" s="40">
        <v>783</v>
      </c>
      <c r="C47" s="48" t="s">
        <v>97</v>
      </c>
      <c r="D47" s="49"/>
      <c r="E47" s="50"/>
      <c r="F47" s="51"/>
      <c r="G47" s="42">
        <f>G48</f>
        <v>0</v>
      </c>
      <c r="H47" s="66"/>
      <c r="I47" s="66"/>
    </row>
    <row r="48" spans="1:9" ht="15" customHeight="1" x14ac:dyDescent="0.25">
      <c r="A48" s="43">
        <v>31</v>
      </c>
      <c r="B48" s="43" t="s">
        <v>98</v>
      </c>
      <c r="C48" s="54" t="s">
        <v>99</v>
      </c>
      <c r="D48" s="45" t="s">
        <v>40</v>
      </c>
      <c r="E48" s="46">
        <v>195</v>
      </c>
      <c r="F48" s="64"/>
      <c r="G48" s="47">
        <f>ROUND(E48*F48,0)</f>
        <v>0</v>
      </c>
      <c r="H48" s="65"/>
      <c r="I48" s="65"/>
    </row>
    <row r="49" spans="1:9" s="52" customFormat="1" ht="15" customHeight="1" x14ac:dyDescent="0.25">
      <c r="A49" s="40" t="s">
        <v>21</v>
      </c>
      <c r="B49" s="40">
        <v>784</v>
      </c>
      <c r="C49" s="48" t="s">
        <v>100</v>
      </c>
      <c r="D49" s="49"/>
      <c r="E49" s="50"/>
      <c r="F49" s="51"/>
      <c r="G49" s="42">
        <f>SUM(G50:G51)</f>
        <v>0</v>
      </c>
      <c r="H49" s="66"/>
      <c r="I49" s="66"/>
    </row>
    <row r="50" spans="1:9" ht="15" customHeight="1" x14ac:dyDescent="0.25">
      <c r="A50" s="43">
        <v>32</v>
      </c>
      <c r="B50" s="43" t="s">
        <v>101</v>
      </c>
      <c r="C50" s="44" t="s">
        <v>109</v>
      </c>
      <c r="D50" s="45" t="s">
        <v>40</v>
      </c>
      <c r="E50" s="46">
        <v>385</v>
      </c>
      <c r="F50" s="64"/>
      <c r="G50" s="47">
        <f>ROUND(E50*F50,0)</f>
        <v>0</v>
      </c>
      <c r="H50" s="65"/>
      <c r="I50" s="65"/>
    </row>
    <row r="51" spans="1:9" ht="15" customHeight="1" x14ac:dyDescent="0.25">
      <c r="A51" s="43">
        <v>33</v>
      </c>
      <c r="B51" s="43" t="s">
        <v>102</v>
      </c>
      <c r="C51" s="44" t="s">
        <v>103</v>
      </c>
      <c r="D51" s="45" t="s">
        <v>40</v>
      </c>
      <c r="E51" s="46">
        <v>385</v>
      </c>
      <c r="F51" s="64"/>
      <c r="G51" s="47">
        <f>ROUND(E51*F51,0)</f>
        <v>0</v>
      </c>
      <c r="H51" s="65"/>
      <c r="I51" s="65"/>
    </row>
    <row r="52" spans="1:9" s="52" customFormat="1" ht="15" customHeight="1" x14ac:dyDescent="0.25">
      <c r="A52" s="40" t="s">
        <v>21</v>
      </c>
      <c r="B52" s="40">
        <v>94</v>
      </c>
      <c r="C52" s="48" t="s">
        <v>104</v>
      </c>
      <c r="D52" s="49"/>
      <c r="E52" s="50"/>
      <c r="F52" s="51"/>
      <c r="G52" s="42">
        <f>SUM(G53:G56)</f>
        <v>0</v>
      </c>
      <c r="H52" s="66"/>
      <c r="I52" s="66"/>
    </row>
    <row r="53" spans="1:9" ht="15" customHeight="1" x14ac:dyDescent="0.25">
      <c r="A53" s="43">
        <v>34</v>
      </c>
      <c r="B53" s="43" t="s">
        <v>105</v>
      </c>
      <c r="C53" s="44" t="s">
        <v>210</v>
      </c>
      <c r="D53" s="45" t="s">
        <v>40</v>
      </c>
      <c r="E53" s="46">
        <v>300</v>
      </c>
      <c r="F53" s="64"/>
      <c r="G53" s="47">
        <f>ROUND(E53*F53,0)</f>
        <v>0</v>
      </c>
      <c r="H53" s="65"/>
      <c r="I53" s="65"/>
    </row>
    <row r="54" spans="1:9" ht="15" customHeight="1" x14ac:dyDescent="0.25">
      <c r="A54" s="43">
        <v>35</v>
      </c>
      <c r="B54" s="43" t="s">
        <v>106</v>
      </c>
      <c r="C54" s="44" t="s">
        <v>211</v>
      </c>
      <c r="D54" s="45" t="s">
        <v>40</v>
      </c>
      <c r="E54" s="46">
        <v>300</v>
      </c>
      <c r="F54" s="64"/>
      <c r="G54" s="47">
        <f t="shared" ref="G54:G56" si="5">ROUND(E54*F54,0)</f>
        <v>0</v>
      </c>
      <c r="H54" s="65"/>
      <c r="I54" s="65"/>
    </row>
    <row r="55" spans="1:9" ht="15" customHeight="1" x14ac:dyDescent="0.25">
      <c r="A55" s="43">
        <v>36</v>
      </c>
      <c r="B55" s="43" t="s">
        <v>107</v>
      </c>
      <c r="C55" s="44" t="s">
        <v>110</v>
      </c>
      <c r="D55" s="45" t="s">
        <v>40</v>
      </c>
      <c r="E55" s="46">
        <v>300</v>
      </c>
      <c r="F55" s="64"/>
      <c r="G55" s="47">
        <f t="shared" si="5"/>
        <v>0</v>
      </c>
      <c r="H55" s="65"/>
      <c r="I55" s="65"/>
    </row>
    <row r="56" spans="1:9" ht="15" customHeight="1" x14ac:dyDescent="0.25">
      <c r="A56" s="43">
        <v>37</v>
      </c>
      <c r="B56" s="43" t="s">
        <v>108</v>
      </c>
      <c r="C56" s="44" t="s">
        <v>111</v>
      </c>
      <c r="D56" s="45" t="s">
        <v>40</v>
      </c>
      <c r="E56" s="46">
        <v>80</v>
      </c>
      <c r="F56" s="64"/>
      <c r="G56" s="47">
        <f t="shared" si="5"/>
        <v>0</v>
      </c>
      <c r="H56" s="65"/>
      <c r="I56" s="65"/>
    </row>
    <row r="57" spans="1:9" s="52" customFormat="1" ht="15" customHeight="1" x14ac:dyDescent="0.25">
      <c r="A57" s="40" t="s">
        <v>21</v>
      </c>
      <c r="B57" s="40">
        <v>96</v>
      </c>
      <c r="C57" s="48" t="s">
        <v>112</v>
      </c>
      <c r="D57" s="49"/>
      <c r="E57" s="50"/>
      <c r="F57" s="51"/>
      <c r="G57" s="42">
        <f>G58</f>
        <v>0</v>
      </c>
      <c r="H57" s="66"/>
      <c r="I57" s="66"/>
    </row>
    <row r="58" spans="1:9" ht="15" customHeight="1" x14ac:dyDescent="0.25">
      <c r="A58" s="43">
        <v>38</v>
      </c>
      <c r="B58" s="43" t="s">
        <v>113</v>
      </c>
      <c r="C58" s="44" t="s">
        <v>114</v>
      </c>
      <c r="D58" s="45" t="s">
        <v>29</v>
      </c>
      <c r="E58" s="46">
        <v>7.7</v>
      </c>
      <c r="F58" s="64"/>
      <c r="G58" s="47">
        <f>ROUND(E58*F58,0)</f>
        <v>0</v>
      </c>
      <c r="H58" s="65"/>
      <c r="I58" s="65"/>
    </row>
    <row r="59" spans="1:9" s="52" customFormat="1" ht="15" customHeight="1" x14ac:dyDescent="0.25">
      <c r="A59" s="40" t="s">
        <v>21</v>
      </c>
      <c r="B59" s="40" t="s">
        <v>115</v>
      </c>
      <c r="C59" s="48" t="s">
        <v>116</v>
      </c>
      <c r="D59" s="49"/>
      <c r="E59" s="50"/>
      <c r="F59" s="51"/>
      <c r="G59" s="42">
        <f>SUM(G60:G62)</f>
        <v>0</v>
      </c>
      <c r="H59" s="66"/>
      <c r="I59" s="66"/>
    </row>
    <row r="60" spans="1:9" ht="28.5" customHeight="1" x14ac:dyDescent="0.25">
      <c r="A60" s="43">
        <v>39</v>
      </c>
      <c r="B60" s="43" t="s">
        <v>117</v>
      </c>
      <c r="C60" s="44" t="s">
        <v>118</v>
      </c>
      <c r="D60" s="45" t="s">
        <v>70</v>
      </c>
      <c r="E60" s="46">
        <v>5</v>
      </c>
      <c r="F60" s="64"/>
      <c r="G60" s="47">
        <f>ROUND(E60*F60,0)</f>
        <v>0</v>
      </c>
      <c r="H60" s="65"/>
      <c r="I60" s="65"/>
    </row>
    <row r="61" spans="1:9" ht="15" customHeight="1" x14ac:dyDescent="0.25">
      <c r="A61" s="43">
        <v>40</v>
      </c>
      <c r="B61" s="43" t="s">
        <v>119</v>
      </c>
      <c r="C61" s="44" t="s">
        <v>120</v>
      </c>
      <c r="D61" s="45" t="s">
        <v>43</v>
      </c>
      <c r="E61" s="46">
        <v>17.454000000000001</v>
      </c>
      <c r="F61" s="64"/>
      <c r="G61" s="47">
        <f t="shared" ref="G61:G62" si="6">ROUND(E61*F61,0)</f>
        <v>0</v>
      </c>
      <c r="H61" s="65"/>
      <c r="I61" s="65"/>
    </row>
    <row r="62" spans="1:9" ht="15" customHeight="1" x14ac:dyDescent="0.25">
      <c r="A62" s="43">
        <v>41</v>
      </c>
      <c r="B62" s="43" t="s">
        <v>121</v>
      </c>
      <c r="C62" s="44" t="s">
        <v>122</v>
      </c>
      <c r="D62" s="45" t="s">
        <v>123</v>
      </c>
      <c r="E62" s="46">
        <v>1</v>
      </c>
      <c r="F62" s="64"/>
      <c r="G62" s="47">
        <f t="shared" si="6"/>
        <v>0</v>
      </c>
      <c r="H62" s="65"/>
      <c r="I62" s="65"/>
    </row>
    <row r="63" spans="1:9" s="52" customFormat="1" ht="15" customHeight="1" x14ac:dyDescent="0.25">
      <c r="A63" s="40" t="s">
        <v>21</v>
      </c>
      <c r="B63" s="40" t="s">
        <v>124</v>
      </c>
      <c r="C63" s="48" t="s">
        <v>125</v>
      </c>
      <c r="D63" s="49"/>
      <c r="E63" s="50"/>
      <c r="F63" s="51"/>
      <c r="G63" s="42">
        <f>SUM(G64:G68)</f>
        <v>0</v>
      </c>
      <c r="H63" s="66"/>
      <c r="I63" s="66"/>
    </row>
    <row r="64" spans="1:9" ht="15" customHeight="1" x14ac:dyDescent="0.25">
      <c r="A64" s="43">
        <v>42</v>
      </c>
      <c r="B64" s="43" t="s">
        <v>126</v>
      </c>
      <c r="C64" s="44" t="s">
        <v>131</v>
      </c>
      <c r="D64" s="45" t="s">
        <v>123</v>
      </c>
      <c r="E64" s="46">
        <v>1</v>
      </c>
      <c r="F64" s="64"/>
      <c r="G64" s="47">
        <f>ROUND(E64*F64,0)</f>
        <v>0</v>
      </c>
      <c r="H64" s="65"/>
      <c r="I64" s="65"/>
    </row>
    <row r="65" spans="1:9" ht="15" customHeight="1" x14ac:dyDescent="0.25">
      <c r="A65" s="43">
        <v>43</v>
      </c>
      <c r="B65" s="43" t="s">
        <v>127</v>
      </c>
      <c r="C65" s="44" t="s">
        <v>132</v>
      </c>
      <c r="D65" s="55" t="s">
        <v>123</v>
      </c>
      <c r="E65" s="46">
        <v>1</v>
      </c>
      <c r="F65" s="64"/>
      <c r="G65" s="47">
        <f t="shared" ref="G65:G68" si="7">ROUND(E65*F65,0)</f>
        <v>0</v>
      </c>
      <c r="H65" s="65"/>
      <c r="I65" s="65"/>
    </row>
    <row r="66" spans="1:9" ht="15" customHeight="1" x14ac:dyDescent="0.25">
      <c r="A66" s="43">
        <v>44</v>
      </c>
      <c r="B66" s="43" t="s">
        <v>128</v>
      </c>
      <c r="C66" s="44" t="s">
        <v>133</v>
      </c>
      <c r="D66" s="45" t="s">
        <v>40</v>
      </c>
      <c r="E66" s="46">
        <v>195</v>
      </c>
      <c r="F66" s="64"/>
      <c r="G66" s="47">
        <f t="shared" si="7"/>
        <v>0</v>
      </c>
      <c r="H66" s="65"/>
      <c r="I66" s="65"/>
    </row>
    <row r="67" spans="1:9" ht="15" customHeight="1" x14ac:dyDescent="0.25">
      <c r="A67" s="43">
        <v>45</v>
      </c>
      <c r="B67" s="43" t="s">
        <v>129</v>
      </c>
      <c r="C67" s="44" t="s">
        <v>134</v>
      </c>
      <c r="D67" s="45" t="s">
        <v>40</v>
      </c>
      <c r="E67" s="46">
        <v>195</v>
      </c>
      <c r="F67" s="64"/>
      <c r="G67" s="47">
        <f t="shared" si="7"/>
        <v>0</v>
      </c>
      <c r="H67" s="65"/>
      <c r="I67" s="65"/>
    </row>
    <row r="68" spans="1:9" ht="15" customHeight="1" x14ac:dyDescent="0.25">
      <c r="A68" s="43">
        <v>46</v>
      </c>
      <c r="B68" s="43" t="s">
        <v>130</v>
      </c>
      <c r="C68" s="44" t="s">
        <v>135</v>
      </c>
      <c r="D68" s="55" t="s">
        <v>70</v>
      </c>
      <c r="E68" s="46">
        <v>5.76</v>
      </c>
      <c r="F68" s="64"/>
      <c r="G68" s="47">
        <f t="shared" si="7"/>
        <v>0</v>
      </c>
      <c r="H68" s="65"/>
      <c r="I68" s="65"/>
    </row>
    <row r="69" spans="1:9" s="52" customFormat="1" ht="15" customHeight="1" x14ac:dyDescent="0.25">
      <c r="A69" s="40" t="s">
        <v>21</v>
      </c>
      <c r="B69" s="40" t="s">
        <v>136</v>
      </c>
      <c r="C69" s="48" t="s">
        <v>137</v>
      </c>
      <c r="D69" s="39"/>
      <c r="E69" s="50"/>
      <c r="F69" s="51"/>
      <c r="G69" s="42">
        <f>SUM(G70:G71)</f>
        <v>0</v>
      </c>
      <c r="H69" s="66"/>
      <c r="I69" s="66"/>
    </row>
    <row r="70" spans="1:9" ht="15" customHeight="1" x14ac:dyDescent="0.25">
      <c r="A70" s="43">
        <v>47</v>
      </c>
      <c r="B70" s="43" t="s">
        <v>138</v>
      </c>
      <c r="C70" s="44" t="s">
        <v>140</v>
      </c>
      <c r="D70" s="55" t="s">
        <v>123</v>
      </c>
      <c r="E70" s="46">
        <v>1</v>
      </c>
      <c r="F70" s="64"/>
      <c r="G70" s="47">
        <f>ROUND(E70*F70,0)</f>
        <v>0</v>
      </c>
      <c r="H70" s="65"/>
      <c r="I70" s="65"/>
    </row>
    <row r="71" spans="1:9" ht="15" customHeight="1" x14ac:dyDescent="0.25">
      <c r="A71" s="43">
        <v>48</v>
      </c>
      <c r="B71" s="43" t="s">
        <v>126</v>
      </c>
      <c r="C71" s="44" t="s">
        <v>139</v>
      </c>
      <c r="D71" s="55" t="s">
        <v>123</v>
      </c>
      <c r="E71" s="46">
        <v>1</v>
      </c>
      <c r="F71" s="64"/>
      <c r="G71" s="47">
        <f>ROUND(E71*F71,0)</f>
        <v>0</v>
      </c>
      <c r="H71" s="65"/>
      <c r="I71" s="65"/>
    </row>
    <row r="72" spans="1:9" s="52" customFormat="1" ht="15" customHeight="1" x14ac:dyDescent="0.25">
      <c r="A72" s="40" t="s">
        <v>21</v>
      </c>
      <c r="B72" s="40" t="s">
        <v>141</v>
      </c>
      <c r="C72" s="48" t="s">
        <v>142</v>
      </c>
      <c r="D72" s="39"/>
      <c r="E72" s="50"/>
      <c r="F72" s="50"/>
      <c r="G72" s="42">
        <f>SUM(G73:G79)</f>
        <v>0</v>
      </c>
      <c r="H72" s="66"/>
      <c r="I72" s="66"/>
    </row>
    <row r="73" spans="1:9" ht="15" customHeight="1" x14ac:dyDescent="0.25">
      <c r="A73" s="43">
        <v>49</v>
      </c>
      <c r="B73" s="43" t="s">
        <v>143</v>
      </c>
      <c r="C73" s="44" t="s">
        <v>150</v>
      </c>
      <c r="D73" s="55" t="s">
        <v>43</v>
      </c>
      <c r="E73" s="46">
        <v>19.859000000000002</v>
      </c>
      <c r="F73" s="64"/>
      <c r="G73" s="47">
        <f>ROUND(E73*F73,0)</f>
        <v>0</v>
      </c>
      <c r="H73" s="65"/>
      <c r="I73" s="65"/>
    </row>
    <row r="74" spans="1:9" ht="15" customHeight="1" x14ac:dyDescent="0.25">
      <c r="A74" s="43">
        <v>50</v>
      </c>
      <c r="B74" s="56" t="s">
        <v>144</v>
      </c>
      <c r="C74" s="44" t="s">
        <v>151</v>
      </c>
      <c r="D74" s="55" t="s">
        <v>43</v>
      </c>
      <c r="E74" s="46">
        <v>496.47500000000002</v>
      </c>
      <c r="F74" s="64"/>
      <c r="G74" s="47">
        <f t="shared" ref="G74:G79" si="8">ROUND(E74*F74,0)</f>
        <v>0</v>
      </c>
      <c r="H74" s="65"/>
      <c r="I74" s="65"/>
    </row>
    <row r="75" spans="1:9" ht="15" customHeight="1" x14ac:dyDescent="0.25">
      <c r="A75" s="43">
        <v>51</v>
      </c>
      <c r="B75" s="56" t="s">
        <v>145</v>
      </c>
      <c r="C75" s="44" t="s">
        <v>152</v>
      </c>
      <c r="D75" s="55" t="s">
        <v>43</v>
      </c>
      <c r="E75" s="46">
        <v>19.859000000000002</v>
      </c>
      <c r="F75" s="64"/>
      <c r="G75" s="47">
        <f t="shared" si="8"/>
        <v>0</v>
      </c>
      <c r="H75" s="65"/>
      <c r="I75" s="65"/>
    </row>
    <row r="76" spans="1:9" ht="15" customHeight="1" x14ac:dyDescent="0.25">
      <c r="A76" s="43">
        <v>52</v>
      </c>
      <c r="B76" s="56" t="s">
        <v>146</v>
      </c>
      <c r="C76" s="44" t="s">
        <v>153</v>
      </c>
      <c r="D76" s="55" t="s">
        <v>43</v>
      </c>
      <c r="E76" s="57">
        <v>19.859000000000002</v>
      </c>
      <c r="F76" s="64"/>
      <c r="G76" s="47">
        <f t="shared" si="8"/>
        <v>0</v>
      </c>
      <c r="H76" s="65"/>
      <c r="I76" s="65"/>
    </row>
    <row r="77" spans="1:9" ht="15" customHeight="1" x14ac:dyDescent="0.25">
      <c r="A77" s="43">
        <v>53</v>
      </c>
      <c r="B77" s="56" t="s">
        <v>147</v>
      </c>
      <c r="C77" s="44" t="s">
        <v>154</v>
      </c>
      <c r="D77" s="55" t="s">
        <v>43</v>
      </c>
      <c r="E77" s="57">
        <v>19.859000000000002</v>
      </c>
      <c r="F77" s="64"/>
      <c r="G77" s="47">
        <f t="shared" si="8"/>
        <v>0</v>
      </c>
      <c r="H77" s="65"/>
      <c r="I77" s="65"/>
    </row>
    <row r="78" spans="1:9" ht="15" customHeight="1" x14ac:dyDescent="0.25">
      <c r="A78" s="43">
        <v>54</v>
      </c>
      <c r="B78" s="56" t="s">
        <v>148</v>
      </c>
      <c r="C78" s="44" t="s">
        <v>155</v>
      </c>
      <c r="D78" s="55" t="s">
        <v>43</v>
      </c>
      <c r="E78" s="57">
        <v>13.869859999999999</v>
      </c>
      <c r="F78" s="64"/>
      <c r="G78" s="47">
        <f t="shared" si="8"/>
        <v>0</v>
      </c>
      <c r="H78" s="65"/>
      <c r="I78" s="65"/>
    </row>
    <row r="79" spans="1:9" ht="15" customHeight="1" x14ac:dyDescent="0.25">
      <c r="A79" s="43">
        <v>55</v>
      </c>
      <c r="B79" s="56" t="s">
        <v>149</v>
      </c>
      <c r="C79" s="44" t="s">
        <v>156</v>
      </c>
      <c r="D79" s="55" t="s">
        <v>43</v>
      </c>
      <c r="E79" s="57">
        <v>5.99</v>
      </c>
      <c r="F79" s="64"/>
      <c r="G79" s="47">
        <f t="shared" si="8"/>
        <v>0</v>
      </c>
      <c r="H79" s="65"/>
      <c r="I79" s="65"/>
    </row>
    <row r="80" spans="1:9" ht="15" customHeight="1" x14ac:dyDescent="0.25">
      <c r="C80" s="58"/>
      <c r="G80" s="59"/>
    </row>
    <row r="81" spans="1:7" s="52" customFormat="1" ht="15" customHeight="1" x14ac:dyDescent="0.25">
      <c r="A81" s="60"/>
      <c r="B81" s="61" t="s">
        <v>18</v>
      </c>
      <c r="C81" s="62"/>
      <c r="D81" s="61"/>
      <c r="E81" s="61"/>
      <c r="F81" s="61"/>
      <c r="G81" s="63">
        <f>G7+G9+G12+G15+G17+G22+G27+G30+G34+G38+G47+G49+G52+G57+G59+G63+G69+G72</f>
        <v>0</v>
      </c>
    </row>
  </sheetData>
  <sheetProtection algorithmName="SHA-512" hashValue="2uqItrKq6Wq665U8UDO3TgYOVKTrjD+pwvx/nNsMP/axBlOqwInHypXRCnk11xf1zAITeZlMemANXh+jM/0nJg==" saltValue="t9fEqC8dqQjxmXnRNNuI/g==" spinCount="100000" sheet="1" objects="1" scenarios="1" selectLockedCells="1"/>
  <mergeCells count="4">
    <mergeCell ref="A1:G1"/>
    <mergeCell ref="C2:G2"/>
    <mergeCell ref="C3:G3"/>
    <mergeCell ref="C4:G4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verticalDpi="0" r:id="rId1"/>
  <ignoredErrors>
    <ignoredError sqref="B3:B4" numberStoredAsText="1"/>
    <ignoredError sqref="G9 G12 G15 G22 G27 G30 G34 G38 G47 G49 G52 G57 G63 G69 G72 G59 G1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Pokyny pro vyplnění</vt:lpstr>
      <vt:lpstr>Stavba</vt:lpstr>
      <vt:lpstr>01 01 Pol</vt:lpstr>
      <vt:lpstr>'01 01 Pol'!Názvy_tisku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ekonom</cp:lastModifiedBy>
  <cp:lastPrinted>2020-05-17T17:57:02Z</cp:lastPrinted>
  <dcterms:created xsi:type="dcterms:W3CDTF">2020-04-30T18:36:08Z</dcterms:created>
  <dcterms:modified xsi:type="dcterms:W3CDTF">2020-05-17T18:35:40Z</dcterms:modified>
</cp:coreProperties>
</file>